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omptrollertn-my.sharepoint.com/personal/adam_tschida_cot_tn_gov/Documents/Documents/WebsiteDocs/New folder/"/>
    </mc:Choice>
  </mc:AlternateContent>
  <xr:revisionPtr revIDLastSave="158" documentId="8_{6C138A0B-95A0-45B9-9C84-340C9E7C524F}" xr6:coauthVersionLast="47" xr6:coauthVersionMax="47" xr10:uidLastSave="{63539F73-3D4A-489E-8CF8-E163F4A06959}"/>
  <bookViews>
    <workbookView xWindow="28680" yWindow="-120" windowWidth="29040" windowHeight="15720" tabRatio="780" xr2:uid="{7D8081D0-73A0-4604-BB93-D62D3232973C}"/>
  </bookViews>
  <sheets>
    <sheet name="Information" sheetId="11" r:id="rId1"/>
    <sheet name="Estimator | Fees" sheetId="6" r:id="rId2"/>
    <sheet name="Estimator | Other Revenue" sheetId="9" r:id="rId3"/>
    <sheet name="Schedule | Debt Service" sheetId="12" r:id="rId4"/>
    <sheet name="Schedule | Cash Flow Tool" sheetId="7" r:id="rId5"/>
    <sheet name="Schedule | Cash Flow Printable" sheetId="10" r:id="rId6"/>
    <sheet name="FILTER_BRIDGE" sheetId="4"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0" l="1"/>
  <c r="E71" i="12"/>
  <c r="D71" i="12"/>
  <c r="C71" i="12"/>
  <c r="B71" i="12"/>
  <c r="E70" i="12"/>
  <c r="D70" i="12"/>
  <c r="C70" i="12"/>
  <c r="B70" i="12"/>
  <c r="A43" i="12"/>
  <c r="A42" i="12"/>
  <c r="H39" i="12"/>
  <c r="G39" i="12"/>
  <c r="F39" i="12"/>
  <c r="E39" i="12"/>
  <c r="D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A10" i="12"/>
  <c r="A3" i="12"/>
  <c r="Z1" i="12" a="1"/>
  <c r="I39" i="12" l="1"/>
  <c r="Z1" i="12"/>
  <c r="A44" i="12" a="1"/>
  <c r="A44" i="12" s="1"/>
  <c r="A45" i="12" s="1" a="1"/>
  <c r="A45" i="12" s="1"/>
  <c r="C45" i="12" l="1"/>
  <c r="B45" i="12"/>
  <c r="E45" i="12"/>
  <c r="D45" i="12"/>
  <c r="E44" i="12"/>
  <c r="C44" i="12"/>
  <c r="B44" i="12"/>
  <c r="D44" i="12"/>
  <c r="A46" i="12" a="1"/>
  <c r="A46" i="12" s="1"/>
  <c r="A47" i="12" s="1" a="1"/>
  <c r="A47" i="12" s="1"/>
  <c r="A48" i="12" l="1" a="1"/>
  <c r="A48" i="12" s="1"/>
  <c r="E47" i="12"/>
  <c r="D47" i="12"/>
  <c r="C47" i="12"/>
  <c r="B47" i="12"/>
  <c r="E46" i="12"/>
  <c r="D46" i="12"/>
  <c r="C46" i="12"/>
  <c r="B46" i="12"/>
  <c r="A49" i="12" l="1" a="1"/>
  <c r="A49" i="12" s="1"/>
  <c r="A50" i="12" s="1" a="1"/>
  <c r="A50" i="12" s="1"/>
  <c r="E48" i="12"/>
  <c r="D48" i="12"/>
  <c r="C48" i="12"/>
  <c r="B48" i="12"/>
  <c r="E49" i="12" l="1"/>
  <c r="D49" i="12"/>
  <c r="C49" i="12"/>
  <c r="B49" i="12"/>
  <c r="D50" i="12"/>
  <c r="C50" i="12"/>
  <c r="E50" i="12"/>
  <c r="B50" i="12"/>
  <c r="A51" i="12" a="1"/>
  <c r="A51" i="12" s="1"/>
  <c r="E51" i="12" l="1"/>
  <c r="D51" i="12"/>
  <c r="C51" i="12"/>
  <c r="B51" i="12"/>
  <c r="A52" i="12" a="1"/>
  <c r="A52" i="12" s="1"/>
  <c r="E52" i="12" l="1"/>
  <c r="D52" i="12"/>
  <c r="C52" i="12"/>
  <c r="B52" i="12"/>
  <c r="A53" i="12" a="1"/>
  <c r="A53" i="12" s="1"/>
  <c r="E53" i="12" l="1"/>
  <c r="C53" i="12"/>
  <c r="D53" i="12"/>
  <c r="B53" i="12"/>
  <c r="A54" i="12" a="1"/>
  <c r="A54" i="12" s="1"/>
  <c r="B54" i="12" l="1"/>
  <c r="E54" i="12"/>
  <c r="D54" i="12"/>
  <c r="C54" i="12"/>
  <c r="A55" i="12" a="1"/>
  <c r="A55" i="12" s="1"/>
  <c r="E55" i="12" l="1"/>
  <c r="C55" i="12"/>
  <c r="B55" i="12"/>
  <c r="D55" i="12"/>
  <c r="A56" i="12" a="1"/>
  <c r="A56" i="12" s="1"/>
  <c r="C56" i="12" l="1"/>
  <c r="B56" i="12"/>
  <c r="D56" i="12"/>
  <c r="E56" i="12"/>
  <c r="A57" i="12" a="1"/>
  <c r="A57" i="12" s="1"/>
  <c r="E57" i="12" l="1"/>
  <c r="D57" i="12"/>
  <c r="C57" i="12"/>
  <c r="B57" i="12"/>
  <c r="A58" i="12" a="1"/>
  <c r="A58" i="12" s="1"/>
  <c r="E58" i="12" l="1"/>
  <c r="D58" i="12"/>
  <c r="C58" i="12"/>
  <c r="B58" i="12"/>
  <c r="A59" i="12" a="1"/>
  <c r="A59" i="12" s="1"/>
  <c r="E59" i="12" l="1"/>
  <c r="D59" i="12"/>
  <c r="C59" i="12"/>
  <c r="B59" i="12"/>
  <c r="A60" i="12" a="1"/>
  <c r="A60" i="12" s="1"/>
  <c r="E60" i="12" l="1"/>
  <c r="D60" i="12"/>
  <c r="B60" i="12"/>
  <c r="C60" i="12"/>
  <c r="A61" i="12" a="1"/>
  <c r="A61" i="12" s="1"/>
  <c r="E61" i="12" l="1"/>
  <c r="C61" i="12"/>
  <c r="B61" i="12"/>
  <c r="D61" i="12"/>
  <c r="A62" i="12" a="1"/>
  <c r="A62" i="12" s="1"/>
  <c r="E62" i="12" l="1"/>
  <c r="D62" i="12"/>
  <c r="C62" i="12"/>
  <c r="B62" i="12"/>
  <c r="A63" i="12" a="1"/>
  <c r="A63" i="12" s="1"/>
  <c r="E63" i="12" l="1"/>
  <c r="D63" i="12"/>
  <c r="C63" i="12"/>
  <c r="B63" i="12"/>
  <c r="A64" i="12" a="1"/>
  <c r="A64" i="12" s="1"/>
  <c r="E64" i="12" l="1"/>
  <c r="D64" i="12"/>
  <c r="C64" i="12"/>
  <c r="B64" i="12"/>
  <c r="A65" i="12" a="1"/>
  <c r="A65" i="12" s="1"/>
  <c r="E65" i="12" l="1"/>
  <c r="D65" i="12"/>
  <c r="C65" i="12"/>
  <c r="B65" i="12"/>
  <c r="A66" i="12" a="1"/>
  <c r="A66" i="12" s="1"/>
  <c r="E66" i="12" l="1"/>
  <c r="D66" i="12"/>
  <c r="C66" i="12"/>
  <c r="B66" i="12"/>
  <c r="A67" i="12" a="1"/>
  <c r="A67" i="12" s="1"/>
  <c r="C67" i="12" l="1"/>
  <c r="B67" i="12"/>
  <c r="E67" i="12"/>
  <c r="D67" i="12"/>
  <c r="A68" i="12" a="1"/>
  <c r="A68" i="12" s="1"/>
  <c r="E68" i="12" l="1"/>
  <c r="C68" i="12"/>
  <c r="B68" i="12"/>
  <c r="D68" i="12"/>
  <c r="A69" i="12" a="1"/>
  <c r="A69" i="12" s="1"/>
  <c r="E69" i="12" l="1"/>
  <c r="D69" i="12"/>
  <c r="C69" i="12"/>
  <c r="B69" i="12"/>
  <c r="B19" i="9" l="1"/>
  <c r="C10" i="10" l="1"/>
  <c r="C39" i="7"/>
  <c r="C20" i="7"/>
  <c r="C41" i="7"/>
  <c r="D21" i="10"/>
  <c r="E21" i="10"/>
  <c r="F21" i="10"/>
  <c r="G21" i="10"/>
  <c r="H21" i="10"/>
  <c r="I21" i="10"/>
  <c r="J21" i="10"/>
  <c r="K21" i="10"/>
  <c r="L21" i="10"/>
  <c r="M21" i="10"/>
  <c r="N21" i="10"/>
  <c r="D22" i="10"/>
  <c r="E22" i="10"/>
  <c r="F22" i="10"/>
  <c r="G22" i="10"/>
  <c r="H22" i="10"/>
  <c r="I22" i="10"/>
  <c r="J22" i="10"/>
  <c r="K22" i="10"/>
  <c r="L22" i="10"/>
  <c r="M22" i="10"/>
  <c r="N22" i="10"/>
  <c r="C21" i="10"/>
  <c r="C22" i="10"/>
  <c r="D15" i="10"/>
  <c r="E15" i="10"/>
  <c r="F15" i="10"/>
  <c r="G15" i="10"/>
  <c r="H15" i="10"/>
  <c r="I15" i="10"/>
  <c r="J15" i="10"/>
  <c r="K15" i="10"/>
  <c r="L15" i="10"/>
  <c r="M15" i="10"/>
  <c r="N15" i="10"/>
  <c r="D16" i="10"/>
  <c r="E16" i="10"/>
  <c r="F16" i="10"/>
  <c r="G16" i="10"/>
  <c r="H16" i="10"/>
  <c r="I16" i="10"/>
  <c r="J16" i="10"/>
  <c r="K16" i="10"/>
  <c r="L16" i="10"/>
  <c r="M16" i="10"/>
  <c r="N16" i="10"/>
  <c r="C15" i="10"/>
  <c r="C16" i="10"/>
  <c r="A2" i="10"/>
  <c r="O45" i="7"/>
  <c r="O16" i="10" s="1"/>
  <c r="O44" i="7"/>
  <c r="O15" i="10" s="1"/>
  <c r="O32" i="7"/>
  <c r="O33" i="7"/>
  <c r="O24" i="7"/>
  <c r="O25" i="7"/>
  <c r="O26" i="7"/>
  <c r="C16" i="7"/>
  <c r="C15" i="7"/>
  <c r="C14" i="7"/>
  <c r="O30" i="7"/>
  <c r="N27" i="7"/>
  <c r="M27" i="7"/>
  <c r="L27" i="7"/>
  <c r="K27" i="7"/>
  <c r="J27" i="7"/>
  <c r="I27" i="7"/>
  <c r="H27" i="7"/>
  <c r="G27" i="7"/>
  <c r="F27" i="7"/>
  <c r="E27" i="7"/>
  <c r="D27" i="7"/>
  <c r="C27" i="7"/>
  <c r="O23" i="7"/>
  <c r="B19" i="6"/>
  <c r="N34" i="7" l="1"/>
  <c r="L34" i="7"/>
  <c r="E34" i="7"/>
  <c r="M34" i="7"/>
  <c r="J34" i="7"/>
  <c r="F34" i="7"/>
  <c r="D34" i="7"/>
  <c r="G34" i="7"/>
  <c r="H34" i="7"/>
  <c r="I34" i="7"/>
  <c r="K34" i="7"/>
  <c r="O27" i="7"/>
  <c r="O31" i="7" l="1"/>
  <c r="C34" i="7"/>
  <c r="O34" i="7" s="1"/>
  <c r="D28" i="7"/>
  <c r="L28" i="7"/>
  <c r="E28" i="7"/>
  <c r="M28" i="7"/>
  <c r="F28" i="7"/>
  <c r="N28" i="7"/>
  <c r="G28" i="7"/>
  <c r="H28" i="7"/>
  <c r="I28" i="7"/>
  <c r="J28" i="7"/>
  <c r="K28" i="7"/>
  <c r="C28" i="7"/>
  <c r="F51" i="9"/>
  <c r="E47" i="9"/>
  <c r="D35" i="9"/>
  <c r="H34" i="9"/>
  <c r="G34" i="9"/>
  <c r="F34" i="9"/>
  <c r="E34" i="9"/>
  <c r="D34" i="9"/>
  <c r="C34" i="9"/>
  <c r="B34" i="9"/>
  <c r="H33" i="9"/>
  <c r="D51" i="9" s="1"/>
  <c r="A24" i="9"/>
  <c r="A25" i="9" s="1"/>
  <c r="A26" i="9" s="1"/>
  <c r="A27" i="9" s="1"/>
  <c r="A28" i="9" s="1"/>
  <c r="A29" i="9" s="1"/>
  <c r="A6" i="9"/>
  <c r="A2" i="9"/>
  <c r="H35" i="9" l="1"/>
  <c r="G35" i="9"/>
  <c r="E35" i="9"/>
  <c r="C35" i="9"/>
  <c r="F35" i="9"/>
  <c r="A54" i="9"/>
  <c r="G33" i="9"/>
  <c r="F33" i="9" s="1"/>
  <c r="E41" i="9" l="1"/>
  <c r="J6" i="4" s="1"/>
  <c r="E48" i="9" s="1"/>
  <c r="E40" i="9"/>
  <c r="J5" i="4" s="1"/>
  <c r="E39" i="9"/>
  <c r="J4" i="4" s="1"/>
  <c r="E37" i="9"/>
  <c r="J2" i="4" s="1"/>
  <c r="E38" i="9"/>
  <c r="J3" i="4" s="1"/>
  <c r="A41" i="9"/>
  <c r="E33" i="9"/>
  <c r="D33" i="9" l="1"/>
  <c r="A40" i="9"/>
  <c r="C33" i="9" l="1"/>
  <c r="A39" i="9"/>
  <c r="B33" i="9" l="1"/>
  <c r="A37" i="9" s="1"/>
  <c r="A38" i="9"/>
  <c r="O51" i="7" l="1"/>
  <c r="O22" i="10" s="1"/>
  <c r="O50" i="7"/>
  <c r="O21" i="10" s="1"/>
  <c r="A2" i="7" l="1"/>
  <c r="F51" i="6"/>
  <c r="E47" i="6"/>
  <c r="H33" i="6" l="1"/>
  <c r="A54" i="6" s="1"/>
  <c r="H34" i="6"/>
  <c r="G34" i="6"/>
  <c r="F34" i="6"/>
  <c r="E34" i="6"/>
  <c r="D34" i="6"/>
  <c r="C34" i="6"/>
  <c r="B34" i="6"/>
  <c r="A24" i="6"/>
  <c r="A25" i="6" s="1"/>
  <c r="A26" i="6" s="1"/>
  <c r="A27" i="6" s="1"/>
  <c r="A28" i="6" s="1"/>
  <c r="A29" i="6" s="1"/>
  <c r="A6" i="6"/>
  <c r="A2" i="6"/>
  <c r="D51" i="6" l="1"/>
  <c r="G33" i="6"/>
  <c r="F33" i="6" s="1"/>
  <c r="E33" i="6" s="1"/>
  <c r="D33" i="6" s="1"/>
  <c r="C33" i="6" s="1"/>
  <c r="B33" i="6" s="1"/>
  <c r="A37" i="6" s="1"/>
  <c r="C35" i="6"/>
  <c r="F35" i="6"/>
  <c r="D35" i="6"/>
  <c r="E35" i="6"/>
  <c r="G35" i="6"/>
  <c r="H35" i="6"/>
  <c r="E39" i="6" l="1"/>
  <c r="G4" i="4" s="1"/>
  <c r="E38" i="6"/>
  <c r="G3" i="4" s="1"/>
  <c r="E40" i="6"/>
  <c r="G5" i="4" s="1"/>
  <c r="E37" i="6"/>
  <c r="G2" i="4" s="1"/>
  <c r="E41" i="6"/>
  <c r="G6" i="4" s="1"/>
  <c r="A38" i="6"/>
  <c r="A41" i="6"/>
  <c r="A39" i="6"/>
  <c r="A40" i="6"/>
  <c r="B3" i="4" a="1"/>
  <c r="B3" i="4" s="1"/>
  <c r="F52" i="9" l="1"/>
  <c r="F54" i="9" s="1"/>
  <c r="E48" i="6"/>
  <c r="F52" i="6" s="1"/>
  <c r="F54" i="6" s="1"/>
  <c r="O49" i="7" l="1"/>
  <c r="C12" i="10"/>
  <c r="O52" i="7" l="1"/>
  <c r="M35" i="7" s="1"/>
  <c r="M49" i="7" s="1"/>
  <c r="O20" i="10"/>
  <c r="O43" i="7"/>
  <c r="O14" i="10" s="1"/>
  <c r="O41" i="7"/>
  <c r="O12" i="10" s="1"/>
  <c r="L35" i="7" l="1"/>
  <c r="L49" i="7" s="1"/>
  <c r="L20" i="10" s="1"/>
  <c r="F35" i="7"/>
  <c r="F49" i="7" s="1"/>
  <c r="F52" i="7" s="1"/>
  <c r="F23" i="10" s="1"/>
  <c r="J35" i="7"/>
  <c r="J49" i="7" s="1"/>
  <c r="J20" i="10" s="1"/>
  <c r="D35" i="7"/>
  <c r="D49" i="7" s="1"/>
  <c r="D52" i="7" s="1"/>
  <c r="D23" i="10" s="1"/>
  <c r="G35" i="7"/>
  <c r="G49" i="7" s="1"/>
  <c r="G52" i="7" s="1"/>
  <c r="G23" i="10" s="1"/>
  <c r="E35" i="7"/>
  <c r="E49" i="7" s="1"/>
  <c r="E52" i="7" s="1"/>
  <c r="E23" i="10" s="1"/>
  <c r="H35" i="7"/>
  <c r="H49" i="7" s="1"/>
  <c r="H52" i="7" s="1"/>
  <c r="H23" i="10" s="1"/>
  <c r="N35" i="7"/>
  <c r="N49" i="7" s="1"/>
  <c r="N52" i="7" s="1"/>
  <c r="N23" i="10" s="1"/>
  <c r="I35" i="7"/>
  <c r="I49" i="7" s="1"/>
  <c r="I52" i="7" s="1"/>
  <c r="I23" i="10" s="1"/>
  <c r="C35" i="7"/>
  <c r="C49" i="7" s="1"/>
  <c r="C20" i="10" s="1"/>
  <c r="M52" i="7"/>
  <c r="M23" i="10" s="1"/>
  <c r="M20" i="10"/>
  <c r="K35" i="7"/>
  <c r="K49" i="7" s="1"/>
  <c r="O23" i="10"/>
  <c r="L52" i="7" l="1"/>
  <c r="L23" i="10" s="1"/>
  <c r="J52" i="7"/>
  <c r="J23" i="10" s="1"/>
  <c r="C52" i="7"/>
  <c r="C23" i="10" s="1"/>
  <c r="F20" i="10"/>
  <c r="N20" i="10"/>
  <c r="E20" i="10"/>
  <c r="D20" i="10"/>
  <c r="G20" i="10"/>
  <c r="I20" i="10"/>
  <c r="H20" i="10"/>
  <c r="K52" i="7"/>
  <c r="K23" i="10" s="1"/>
  <c r="K20" i="10"/>
  <c r="O46" i="7" l="1"/>
  <c r="O17" i="10" s="1"/>
  <c r="L43" i="7" l="1"/>
  <c r="L14" i="10" s="1"/>
  <c r="O47" i="7"/>
  <c r="J43" i="7"/>
  <c r="J14" i="10" s="1"/>
  <c r="E43" i="7"/>
  <c r="E14" i="10" s="1"/>
  <c r="K43" i="7"/>
  <c r="K14" i="10" s="1"/>
  <c r="I43" i="7"/>
  <c r="I14" i="10" s="1"/>
  <c r="O54" i="7"/>
  <c r="O25" i="10" s="1"/>
  <c r="H43" i="7"/>
  <c r="H14" i="10" s="1"/>
  <c r="F43" i="7"/>
  <c r="F14" i="10" s="1"/>
  <c r="D43" i="7"/>
  <c r="D14" i="10" s="1"/>
  <c r="N43" i="7"/>
  <c r="N14" i="10" s="1"/>
  <c r="M43" i="7"/>
  <c r="M14" i="10" s="1"/>
  <c r="G43" i="7"/>
  <c r="G14" i="10" s="1"/>
  <c r="O53" i="7" l="1"/>
  <c r="O24" i="10" s="1"/>
  <c r="O18" i="10"/>
  <c r="I46" i="7"/>
  <c r="I17" i="10" s="1"/>
  <c r="K46" i="7"/>
  <c r="K17" i="10" s="1"/>
  <c r="E46" i="7"/>
  <c r="E17" i="10" s="1"/>
  <c r="H46" i="7"/>
  <c r="H17" i="10" s="1"/>
  <c r="G46" i="7"/>
  <c r="G17" i="10" s="1"/>
  <c r="M46" i="7"/>
  <c r="M17" i="10" s="1"/>
  <c r="N46" i="7"/>
  <c r="N17" i="10" s="1"/>
  <c r="J46" i="7"/>
  <c r="J17" i="10" s="1"/>
  <c r="D46" i="7"/>
  <c r="D17" i="10" s="1"/>
  <c r="F46" i="7"/>
  <c r="F17" i="10" s="1"/>
  <c r="L46" i="7"/>
  <c r="L17" i="10" s="1"/>
  <c r="C43" i="7"/>
  <c r="N54" i="7" l="1"/>
  <c r="N25" i="10" s="1"/>
  <c r="M54" i="7"/>
  <c r="M25" i="10" s="1"/>
  <c r="H54" i="7"/>
  <c r="H25" i="10" s="1"/>
  <c r="L54" i="7"/>
  <c r="L25" i="10" s="1"/>
  <c r="E54" i="7"/>
  <c r="E25" i="10" s="1"/>
  <c r="G54" i="7"/>
  <c r="G25" i="10" s="1"/>
  <c r="F54" i="7"/>
  <c r="F25" i="10" s="1"/>
  <c r="K54" i="7"/>
  <c r="K25" i="10" s="1"/>
  <c r="D54" i="7"/>
  <c r="D25" i="10" s="1"/>
  <c r="I54" i="7"/>
  <c r="I25" i="10" s="1"/>
  <c r="J54" i="7"/>
  <c r="J25" i="10" s="1"/>
  <c r="C46" i="7"/>
  <c r="C17" i="10" s="1"/>
  <c r="C14" i="10"/>
  <c r="C54" i="7" l="1"/>
  <c r="C25" i="10" s="1"/>
  <c r="C47" i="7"/>
  <c r="C53" i="7" l="1"/>
  <c r="C24" i="10" s="1"/>
  <c r="C18" i="10"/>
  <c r="D41" i="7" l="1"/>
  <c r="D47" i="7" s="1"/>
  <c r="D53" i="7" s="1"/>
  <c r="D24" i="10" s="1"/>
  <c r="D18" i="10" l="1"/>
  <c r="D12" i="10"/>
  <c r="E41" i="7"/>
  <c r="E12" i="10" s="1"/>
  <c r="E47" i="7" l="1"/>
  <c r="E18" i="10" s="1"/>
  <c r="E53" i="7" l="1"/>
  <c r="F41" i="7" l="1"/>
  <c r="F12" i="10" s="1"/>
  <c r="E24" i="10"/>
  <c r="F47" i="7" l="1"/>
  <c r="F18" i="10" s="1"/>
  <c r="F53" i="7" l="1"/>
  <c r="G41" i="7" s="1"/>
  <c r="G12" i="10" s="1"/>
  <c r="F24" i="10" l="1"/>
  <c r="G47" i="7"/>
  <c r="G18" i="10" s="1"/>
  <c r="G53" i="7" l="1"/>
  <c r="H41" i="7" s="1"/>
  <c r="H47" i="7" s="1"/>
  <c r="H18" i="10" l="1"/>
  <c r="H53" i="7"/>
  <c r="H24" i="10" s="1"/>
  <c r="G24" i="10"/>
  <c r="H12" i="10"/>
  <c r="I41" i="7" l="1"/>
  <c r="I47" i="7" s="1"/>
  <c r="I53" i="7" s="1"/>
  <c r="I24" i="10" s="1"/>
  <c r="I18" i="10" l="1"/>
  <c r="I12" i="10"/>
  <c r="J41" i="7"/>
  <c r="J12" i="10" s="1"/>
  <c r="J47" i="7" l="1"/>
  <c r="J53" i="7" s="1"/>
  <c r="J24" i="10" s="1"/>
  <c r="J18" i="10" l="1"/>
  <c r="K41" i="7"/>
  <c r="K12" i="10" s="1"/>
  <c r="K47" i="7" l="1"/>
  <c r="K53" i="7" s="1"/>
  <c r="K24" i="10" s="1"/>
  <c r="K18" i="10" l="1"/>
  <c r="L41" i="7"/>
  <c r="L47" i="7" s="1"/>
  <c r="L12" i="10" l="1"/>
  <c r="L53" i="7"/>
  <c r="L24" i="10" s="1"/>
  <c r="L18" i="10"/>
  <c r="M41" i="7" l="1"/>
  <c r="M47" i="7" s="1"/>
  <c r="M12" i="10" l="1"/>
  <c r="M53" i="7"/>
  <c r="M24" i="10" s="1"/>
  <c r="M18" i="10"/>
  <c r="N41" i="7" l="1"/>
  <c r="N47" i="7" s="1"/>
  <c r="N12" i="10" l="1"/>
  <c r="N53" i="7"/>
  <c r="N24" i="10" s="1"/>
  <c r="N18"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<sst xmlns="http://schemas.openxmlformats.org/spreadsheetml/2006/main" count="211" uniqueCount="117">
  <si>
    <t>Inflows</t>
  </si>
  <si>
    <t>Outflows</t>
  </si>
  <si>
    <t>Total :</t>
  </si>
  <si>
    <t>Fund</t>
  </si>
  <si>
    <t>Bond</t>
  </si>
  <si>
    <t>Loan Agreement</t>
  </si>
  <si>
    <t>Note</t>
  </si>
  <si>
    <t>Lease</t>
  </si>
  <si>
    <t>Other</t>
  </si>
  <si>
    <t>Select Type Here:</t>
  </si>
  <si>
    <t>Debt</t>
  </si>
  <si>
    <t>Select Fund Here:</t>
  </si>
  <si>
    <t>July</t>
  </si>
  <si>
    <t>August</t>
  </si>
  <si>
    <t>September</t>
  </si>
  <si>
    <t>October</t>
  </si>
  <si>
    <t>November</t>
  </si>
  <si>
    <t>December</t>
  </si>
  <si>
    <t>January</t>
  </si>
  <si>
    <t>February</t>
  </si>
  <si>
    <t>March</t>
  </si>
  <si>
    <t>April</t>
  </si>
  <si>
    <t>May</t>
  </si>
  <si>
    <t>June</t>
  </si>
  <si>
    <t>Annual Audited Amounts</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</si>
  <si>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year over year growth rates.</t>
    </r>
  </si>
  <si>
    <t>Year over Year Growth</t>
  </si>
  <si>
    <t>N/A</t>
  </si>
  <si>
    <t>Partially Estimated</t>
  </si>
  <si>
    <t>6 Yr Avg</t>
  </si>
  <si>
    <t>5 Yr Avg</t>
  </si>
  <si>
    <t>4 Yr Avg</t>
  </si>
  <si>
    <t>3 Yr Avg</t>
  </si>
  <si>
    <t>2 Yr Avg</t>
  </si>
  <si>
    <t>Data in the following table has been populated based on user entry in Step 1 and Step 2.</t>
  </si>
  <si>
    <t>Growth rates illustrated in Step 3 can be used as a visual aid in selecting an anticipated growth rate.</t>
  </si>
  <si>
    <t>Custom</t>
  </si>
  <si>
    <r>
      <t xml:space="preserve">Click in yellow tinted box to select growth rate </t>
    </r>
    <r>
      <rPr>
        <sz val="11"/>
        <color theme="1"/>
        <rFont val="Wingdings"/>
        <charset val="2"/>
      </rPr>
      <t>è</t>
    </r>
  </si>
  <si>
    <r>
      <t xml:space="preserve">Select Rate Below </t>
    </r>
    <r>
      <rPr>
        <sz val="11"/>
        <color theme="1"/>
        <rFont val="Wingdings"/>
        <charset val="2"/>
      </rPr>
      <t>ê</t>
    </r>
  </si>
  <si>
    <t xml:space="preserve"> </t>
  </si>
  <si>
    <t>Selected Growth Rate</t>
  </si>
  <si>
    <r>
      <t xml:space="preserve">Type Custom Rate Below </t>
    </r>
    <r>
      <rPr>
        <sz val="11"/>
        <color theme="1"/>
        <rFont val="Wingdings"/>
        <charset val="2"/>
      </rPr>
      <t>ê</t>
    </r>
  </si>
  <si>
    <t>One can select either a given or custom growth rate via the rate dropdown menu.</t>
  </si>
  <si>
    <t>If the custom rate option is elected, the local government will need to type an estimated growth rate.</t>
  </si>
  <si>
    <t>Beginning Cash Balance</t>
  </si>
  <si>
    <t>Available Cash</t>
  </si>
  <si>
    <t>Add: Inflows</t>
  </si>
  <si>
    <t>Less: Outflows</t>
  </si>
  <si>
    <t>Ending Cash Balance</t>
  </si>
  <si>
    <t>Cash Inflows - Cash Outflows</t>
  </si>
  <si>
    <r>
      <t xml:space="preserve">Loan Proceeds </t>
    </r>
    <r>
      <rPr>
        <sz val="11"/>
        <color theme="1"/>
        <rFont val="Wingdings"/>
        <charset val="2"/>
      </rPr>
      <t>è</t>
    </r>
  </si>
  <si>
    <r>
      <t xml:space="preserve">Transfer Out </t>
    </r>
    <r>
      <rPr>
        <sz val="11"/>
        <color theme="1"/>
        <rFont val="Wingdings"/>
        <charset val="2"/>
      </rPr>
      <t>è</t>
    </r>
  </si>
  <si>
    <t>Total Cash Inflows :</t>
  </si>
  <si>
    <t>Annual</t>
  </si>
  <si>
    <r>
      <t xml:space="preserve">Estimator Tool </t>
    </r>
    <r>
      <rPr>
        <b/>
        <sz val="16"/>
        <color theme="1"/>
        <rFont val="Times New Roman"/>
        <family val="1"/>
      </rPr>
      <t>| Other Revenue</t>
    </r>
  </si>
  <si>
    <r>
      <rPr>
        <b/>
        <sz val="14"/>
        <color rgb="FF9B2743"/>
        <rFont val="Times New Roman"/>
        <family val="1"/>
      </rPr>
      <t>Step 1)</t>
    </r>
    <r>
      <rPr>
        <sz val="12"/>
        <color theme="1"/>
        <rFont val="Times New Roman"/>
        <family val="1"/>
      </rPr>
      <t xml:space="preserve"> Enter tax receipts corresponding to other revenue </t>
    </r>
    <r>
      <rPr>
        <b/>
        <sz val="12"/>
        <color theme="1"/>
        <rFont val="Times New Roman"/>
        <family val="1"/>
      </rPr>
      <t>for current budget year.</t>
    </r>
    <r>
      <rPr>
        <sz val="12"/>
        <color theme="1"/>
        <rFont val="Times New Roman"/>
        <family val="1"/>
      </rPr>
      <t xml:space="preserve"> For months without data, estimate tax receipts.</t>
    </r>
  </si>
  <si>
    <t>Enter corresponding tax revenue in yellow tinted cells. Use estimates for months without data.</t>
  </si>
  <si>
    <r>
      <rPr>
        <b/>
        <sz val="14"/>
        <color rgb="FF9B2743"/>
        <rFont val="Times New Roman"/>
        <family val="1"/>
      </rPr>
      <t>Step 2)</t>
    </r>
    <r>
      <rPr>
        <sz val="12"/>
        <color theme="1"/>
        <rFont val="Times New Roman"/>
        <family val="1"/>
      </rPr>
      <t xml:space="preserve"> Enter other tax revenue </t>
    </r>
    <r>
      <rPr>
        <b/>
        <sz val="12"/>
        <color theme="1"/>
        <rFont val="Times New Roman"/>
        <family val="1"/>
      </rPr>
      <t>from prior audits.</t>
    </r>
  </si>
  <si>
    <t>Enter other tax revenue in yellow tinted cells. Revenue amounts found in prior audits.</t>
  </si>
  <si>
    <t>Other Revenue</t>
  </si>
  <si>
    <r>
      <rPr>
        <b/>
        <sz val="14"/>
        <color rgb="FF9B2743"/>
        <rFont val="Times New Roman"/>
        <family val="1"/>
      </rPr>
      <t>Step 4)</t>
    </r>
    <r>
      <rPr>
        <sz val="12"/>
        <color theme="1"/>
        <rFont val="Times New Roman"/>
        <family val="1"/>
      </rPr>
      <t xml:space="preserve"> Select anticipated upcoming budget year other tax growth rate.</t>
    </r>
  </si>
  <si>
    <t>Forecasted Other Tax Revenue</t>
  </si>
  <si>
    <r>
      <t xml:space="preserve">Bank Deposits </t>
    </r>
    <r>
      <rPr>
        <sz val="11"/>
        <color theme="1"/>
        <rFont val="Wingdings"/>
        <charset val="2"/>
      </rPr>
      <t>è</t>
    </r>
  </si>
  <si>
    <r>
      <t xml:space="preserve">Grant Proceeds </t>
    </r>
    <r>
      <rPr>
        <sz val="11"/>
        <color theme="1"/>
        <rFont val="Wingdings"/>
        <charset val="2"/>
      </rPr>
      <t>è</t>
    </r>
  </si>
  <si>
    <r>
      <t xml:space="preserve">Other Non-Operating Proceeds </t>
    </r>
    <r>
      <rPr>
        <sz val="11"/>
        <color theme="1"/>
        <rFont val="Wingdings"/>
        <charset val="2"/>
      </rPr>
      <t>è</t>
    </r>
  </si>
  <si>
    <r>
      <t xml:space="preserve">Bank Withdrawals </t>
    </r>
    <r>
      <rPr>
        <sz val="11"/>
        <color theme="1"/>
        <rFont val="Wingdings"/>
        <charset val="2"/>
      </rPr>
      <t>è</t>
    </r>
  </si>
  <si>
    <r>
      <t xml:space="preserve">Capital Projects </t>
    </r>
    <r>
      <rPr>
        <sz val="11"/>
        <color theme="1"/>
        <rFont val="Wingdings"/>
        <charset val="2"/>
      </rPr>
      <t>è</t>
    </r>
  </si>
  <si>
    <r>
      <t xml:space="preserve">Grant Expense </t>
    </r>
    <r>
      <rPr>
        <sz val="11"/>
        <color theme="1"/>
        <rFont val="Wingdings"/>
        <charset val="2"/>
      </rPr>
      <t>è</t>
    </r>
  </si>
  <si>
    <r>
      <t xml:space="preserve">Other Non-Operating Disbursements </t>
    </r>
    <r>
      <rPr>
        <sz val="11"/>
        <color theme="1"/>
        <rFont val="Wingdings"/>
        <charset val="2"/>
      </rPr>
      <t>è</t>
    </r>
  </si>
  <si>
    <t>Monthly Inflow as Percent of Annual Inflow :</t>
  </si>
  <si>
    <t>Monthly Outflow as Percent of Annual Outflow :</t>
  </si>
  <si>
    <t>Total Cash Outflows :</t>
  </si>
  <si>
    <t>Estimated Cash Receipts</t>
  </si>
  <si>
    <t>Estimated Cash Payments</t>
  </si>
  <si>
    <t>Enter inflow and outflow data in the yellow tinted cells in the below table. Use estimates for months without data.</t>
  </si>
  <si>
    <t>Enter proceeds, debt service, and transfer out information in yellow tinted cells.</t>
  </si>
  <si>
    <t>Loan Proceeds</t>
  </si>
  <si>
    <t>Grant Proceeds</t>
  </si>
  <si>
    <t>Transfer Out</t>
  </si>
  <si>
    <t>Enter budget year beginning cash, projected revenues, and forecasted expenditures in yellow tinted boxes.</t>
  </si>
  <si>
    <r>
      <t xml:space="preserve"> New Debt Service (for debt to be issued) </t>
    </r>
    <r>
      <rPr>
        <sz val="11"/>
        <color theme="1"/>
        <rFont val="Wingdings"/>
        <charset val="2"/>
      </rPr>
      <t>è</t>
    </r>
  </si>
  <si>
    <t>New Debt Service (for debt to be issued)</t>
  </si>
  <si>
    <t>Growth Rates Prop Tax</t>
  </si>
  <si>
    <t>Growth Rates Other Revnue</t>
  </si>
  <si>
    <r>
      <t xml:space="preserve">Estimator Tool </t>
    </r>
    <r>
      <rPr>
        <b/>
        <sz val="16"/>
        <color theme="1"/>
        <rFont val="Times New Roman"/>
        <family val="1"/>
      </rPr>
      <t>| Fee Revenue</t>
    </r>
  </si>
  <si>
    <r>
      <rPr>
        <b/>
        <sz val="14"/>
        <color rgb="FF9B2743"/>
        <rFont val="Times New Roman"/>
        <family val="1"/>
      </rPr>
      <t>Step 1)</t>
    </r>
    <r>
      <rPr>
        <sz val="12"/>
        <color theme="1"/>
        <rFont val="Times New Roman"/>
        <family val="1"/>
      </rPr>
      <t xml:space="preserve"> Enter monthly fee receipts </t>
    </r>
    <r>
      <rPr>
        <b/>
        <sz val="12"/>
        <color theme="1"/>
        <rFont val="Times New Roman"/>
        <family val="1"/>
      </rPr>
      <t>for current budget year.</t>
    </r>
    <r>
      <rPr>
        <sz val="12"/>
        <color theme="1"/>
        <rFont val="Times New Roman"/>
        <family val="1"/>
      </rPr>
      <t xml:space="preserve"> For months without data, estimate fee receipts.</t>
    </r>
  </si>
  <si>
    <t>Enter monthly fee revenue in yellow tinted cells. Use estimates for months without data.</t>
  </si>
  <si>
    <r>
      <rPr>
        <b/>
        <sz val="14"/>
        <color rgb="FF9B2743"/>
        <rFont val="Times New Roman"/>
        <family val="1"/>
      </rPr>
      <t>Step 2)</t>
    </r>
    <r>
      <rPr>
        <sz val="12"/>
        <color theme="1"/>
        <rFont val="Times New Roman"/>
        <family val="1"/>
      </rPr>
      <t xml:space="preserve"> Enter annual fee revenue </t>
    </r>
    <r>
      <rPr>
        <b/>
        <sz val="12"/>
        <color theme="1"/>
        <rFont val="Times New Roman"/>
        <family val="1"/>
      </rPr>
      <t>from prior audits.</t>
    </r>
  </si>
  <si>
    <t>Enter annual fee revenue in yellow tinted cells. Revenue amounts found in prior audits.</t>
  </si>
  <si>
    <t>Fee Revenue</t>
  </si>
  <si>
    <r>
      <rPr>
        <b/>
        <sz val="14"/>
        <color rgb="FF9B2743"/>
        <rFont val="Times New Roman"/>
        <family val="1"/>
      </rPr>
      <t>Step 4)</t>
    </r>
    <r>
      <rPr>
        <sz val="12"/>
        <color theme="1"/>
        <rFont val="Times New Roman"/>
        <family val="1"/>
      </rPr>
      <t xml:space="preserve"> Select anticipated upcoming budget year fee growth rate.</t>
    </r>
  </si>
  <si>
    <t>Forecasted Fee Revenue</t>
  </si>
  <si>
    <r>
      <t xml:space="preserve">Type Fund / Department Below </t>
    </r>
    <r>
      <rPr>
        <sz val="11"/>
        <color theme="1"/>
        <rFont val="Wingdings"/>
        <charset val="2"/>
      </rPr>
      <t>ê</t>
    </r>
  </si>
  <si>
    <r>
      <rPr>
        <b/>
        <sz val="14"/>
        <color rgb="FF9B2743"/>
        <rFont val="Times New Roman"/>
        <family val="1"/>
      </rPr>
      <t>NOTE!</t>
    </r>
    <r>
      <rPr>
        <sz val="14"/>
        <color rgb="FF9B2743"/>
        <rFont val="Times New Roman"/>
        <family val="1"/>
      </rPr>
      <t xml:space="preserve"> Complete Budget Summary First</t>
    </r>
  </si>
  <si>
    <r>
      <rPr>
        <b/>
        <sz val="14"/>
        <color rgb="FF9B2743"/>
        <rFont val="Times New Roman"/>
        <family val="1"/>
      </rPr>
      <t>Step 2)</t>
    </r>
    <r>
      <rPr>
        <sz val="12"/>
        <color theme="1"/>
        <rFont val="Times New Roman"/>
        <family val="1"/>
      </rPr>
      <t xml:space="preserve"> Enter each debt issuance individually (one row per individual debt). Do not summarize debt. Fund selection may be repeated across rows.</t>
    </r>
  </si>
  <si>
    <t>Must complete budget summary schedule first. Fund dropdowns are populated from the budget summary schedule.</t>
  </si>
  <si>
    <t>Debt Service Payment</t>
  </si>
  <si>
    <t>Debt Type</t>
  </si>
  <si>
    <t>Individual Debt Name and Description</t>
  </si>
  <si>
    <t>Original Issuance Amount</t>
  </si>
  <si>
    <t>Authorized and Unissued</t>
  </si>
  <si>
    <t>Total Principal Outstanding June 30</t>
  </si>
  <si>
    <t>Principal</t>
  </si>
  <si>
    <t>Interest</t>
  </si>
  <si>
    <t>Total Payment</t>
  </si>
  <si>
    <t>Detailed Budget Page Number</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</si>
  <si>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summary of debt automatically totaled by fund.</t>
    </r>
  </si>
  <si>
    <t>Issuance Count</t>
  </si>
  <si>
    <r>
      <t xml:space="preserve">Schedule 2 of 3 </t>
    </r>
    <r>
      <rPr>
        <b/>
        <sz val="16"/>
        <color theme="1"/>
        <rFont val="Times New Roman"/>
        <family val="1"/>
      </rPr>
      <t>| Cash Flow Estimator</t>
    </r>
  </si>
  <si>
    <r>
      <t xml:space="preserve">Schedule 3 of 3 </t>
    </r>
    <r>
      <rPr>
        <b/>
        <sz val="16"/>
        <color theme="1"/>
        <rFont val="Times New Roman"/>
        <family val="1"/>
      </rPr>
      <t>| Printable Cash Flow Statement</t>
    </r>
  </si>
  <si>
    <r>
      <t xml:space="preserve">Schedule 1 of 3 </t>
    </r>
    <r>
      <rPr>
        <b/>
        <sz val="16"/>
        <color theme="1"/>
        <rFont val="Times New Roman"/>
        <family val="1"/>
      </rPr>
      <t>| Outstanding Debt and Budgeted Debt Service</t>
    </r>
  </si>
  <si>
    <r>
      <rPr>
        <b/>
        <sz val="14"/>
        <color rgb="FF9B2743"/>
        <rFont val="Times New Roman"/>
        <family val="1"/>
      </rPr>
      <t>Step 1)</t>
    </r>
    <r>
      <rPr>
        <sz val="12"/>
        <color theme="1"/>
        <rFont val="Times New Roman"/>
        <family val="1"/>
      </rPr>
      <t xml:space="preserve"> Type utility name </t>
    </r>
    <r>
      <rPr>
        <sz val="12"/>
        <color theme="1"/>
        <rFont val="Wingdings"/>
        <charset val="2"/>
      </rPr>
      <t>è</t>
    </r>
  </si>
  <si>
    <r>
      <rPr>
        <b/>
        <sz val="14"/>
        <color rgb="FF9B2743"/>
        <rFont val="Times New Roman"/>
        <family val="1"/>
      </rPr>
      <t>Step 2)</t>
    </r>
    <r>
      <rPr>
        <sz val="12"/>
        <color theme="1"/>
        <rFont val="Times New Roman"/>
        <family val="1"/>
      </rPr>
      <t xml:space="preserve"> Indicate fund being used in below yellow tinted box.</t>
    </r>
  </si>
  <si>
    <r>
      <rPr>
        <b/>
        <sz val="14"/>
        <color rgb="FF9B2743"/>
        <rFont val="Times New Roman"/>
        <family val="1"/>
      </rPr>
      <t>Step 3)</t>
    </r>
    <r>
      <rPr>
        <sz val="12"/>
        <color theme="1"/>
        <rFont val="Times New Roman"/>
        <family val="1"/>
      </rPr>
      <t xml:space="preserve"> Input budget year beginning cash, projected revenues, and forecasted expenditures.</t>
    </r>
  </si>
  <si>
    <r>
      <rPr>
        <b/>
        <sz val="14"/>
        <color rgb="FF9B2743"/>
        <rFont val="Times New Roman"/>
        <family val="1"/>
      </rPr>
      <t>Step 4)</t>
    </r>
    <r>
      <rPr>
        <sz val="12"/>
        <color theme="1"/>
        <rFont val="Times New Roman"/>
        <family val="1"/>
      </rPr>
      <t xml:space="preserve"> Enter monthly data </t>
    </r>
    <r>
      <rPr>
        <b/>
        <sz val="12"/>
        <color theme="1"/>
        <rFont val="Times New Roman"/>
        <family val="1"/>
      </rPr>
      <t>for current year.</t>
    </r>
    <r>
      <rPr>
        <sz val="12"/>
        <color theme="1"/>
        <rFont val="Times New Roman"/>
        <family val="1"/>
      </rPr>
      <t xml:space="preserve"> For months without data, estimate inflow and outflow items.</t>
    </r>
  </si>
  <si>
    <r>
      <rPr>
        <b/>
        <sz val="14"/>
        <color rgb="FF9B2743"/>
        <rFont val="Times New Roman"/>
        <family val="1"/>
      </rPr>
      <t>Step 5)</t>
    </r>
    <r>
      <rPr>
        <sz val="12"/>
        <color theme="1"/>
        <rFont val="Times New Roman"/>
        <family val="1"/>
      </rPr>
      <t xml:space="preserve"> Enter estimated monthly data </t>
    </r>
    <r>
      <rPr>
        <b/>
        <sz val="12"/>
        <color theme="1"/>
        <rFont val="Times New Roman"/>
        <family val="1"/>
      </rPr>
      <t>for upcoming budget year</t>
    </r>
    <r>
      <rPr>
        <sz val="12"/>
        <color theme="1"/>
        <rFont val="Times New Roman"/>
        <family val="1"/>
      </rPr>
      <t>.</t>
    </r>
  </si>
  <si>
    <t>Type Utility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</si>
</sst>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s>
  <fonts count="25" x14ac:knownFonts="1">
    <font>
      <sz val="11"/>
      <color theme="1"/>
      <name val="Calibri"/>
      <family val="2"/>
      <scheme val="minor"/>
    </font>
    <font>
      <b/>
      <sz val="16"/>
      <color rgb="FF9B2743"/>
      <name val="Times New Roman"/>
      <family val="1"/>
    </font>
    <font>
      <sz val="11"/>
      <color theme="1"/>
      <name val="Times New Roman"/>
      <family val="1"/>
    </font>
    <font>
      <b/>
      <sz val="11"/>
      <color theme="1"/>
      <name val="Times New Roman"/>
      <family val="1"/>
    </font>
    <font>
      <sz val="10"/>
      <color theme="1"/>
      <name val="Times New Roman"/>
      <family val="1"/>
    </font>
    <font>
      <b/>
      <sz val="12"/>
      <color theme="1"/>
      <name val="Times New Roman"/>
      <family val="1"/>
    </font>
    <font>
      <sz val="12"/>
      <color theme="1"/>
      <name val="Times New Roman"/>
      <family val="1"/>
    </font>
    <font>
      <b/>
      <sz val="11"/>
      <color theme="1"/>
      <name val="Calibri"/>
      <family val="2"/>
      <scheme val="minor"/>
    </font>
    <font>
      <b/>
      <sz val="16"/>
      <color theme="1"/>
      <name val="Times New Roman"/>
      <family val="1"/>
    </font>
    <font>
      <sz val="14"/>
      <color theme="1"/>
      <name val="Times New Roman"/>
      <family val="1"/>
    </font>
    <font>
      <b/>
      <sz val="16"/>
      <color rgb="FF003B5C"/>
      <name val="Times New Roman"/>
      <family val="1"/>
    </font>
    <font>
      <b/>
      <sz val="14"/>
      <color rgb="FF9B2743"/>
      <name val="Times New Roman"/>
      <family val="1"/>
    </font>
    <font>
      <b/>
      <sz val="12"/>
      <color rgb="FF9B2743"/>
      <name val="Times New Roman"/>
      <family val="1"/>
    </font>
    <font>
      <i/>
      <sz val="11"/>
      <color rgb="FF9B2743"/>
      <name val="Times New Roman"/>
      <family val="1"/>
    </font>
    <font>
      <sz val="11"/>
      <color theme="1"/>
      <name val="Wingdings"/>
      <charset val="2"/>
    </font>
    <font>
      <sz val="11"/>
      <color theme="1"/>
      <name val="Calibri"/>
      <family val="2"/>
      <scheme val="minor"/>
    </font>
    <font>
      <sz val="8"/>
      <name val="Calibri"/>
      <family val="2"/>
      <scheme val="minor"/>
    </font>
    <font>
      <i/>
      <sz val="12"/>
      <color rgb="FF9B2743"/>
      <name val="Times New Roman"/>
      <family val="1"/>
    </font>
    <font>
      <sz val="11"/>
      <color theme="0"/>
      <name val="Times New Roman"/>
      <family val="1"/>
    </font>
    <font>
      <b/>
      <sz val="18"/>
      <color rgb="FF003B5C"/>
      <name val="Times New Roman"/>
      <family val="1"/>
    </font>
    <font>
      <sz val="16"/>
      <color theme="0"/>
      <name val="Times New Roman"/>
      <family val="1"/>
    </font>
    <font>
      <sz val="14"/>
      <color rgb="FF9B2743"/>
      <name val="Times New Roman"/>
      <family val="1"/>
    </font>
    <font>
      <sz val="16"/>
      <color theme="1"/>
      <name val="Times New Roman"/>
      <family val="1"/>
    </font>
    <font>
      <sz val="9"/>
      <color theme="1"/>
      <name val="Times New Roman"/>
      <family val="1"/>
    </font>
    <font>
      <sz val="12"/>
      <color theme="1"/>
      <name val="Wingdings"/>
      <charset val="2"/>
    </font>
  </fonts>
  <fills count="6">
    <fill>
      <patternFill patternType="none"/>
    </fill>
    <fill>
      <patternFill patternType="gray125"/>
    </fill>
    <fill>
      <patternFill patternType="solid">
        <fgColor rgb="FF809DAE"/>
        <bgColor indexed="64"/>
      </patternFill>
    </fill>
    <fill>
      <patternFill patternType="solid">
        <fgColor rgb="FFC8C9CA"/>
        <bgColor indexed="64"/>
      </patternFill>
    </fill>
    <fill>
      <patternFill patternType="solid">
        <fgColor rgb="FFFEF9E6"/>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Dashed">
        <color rgb="FF9B2743"/>
      </left>
      <right style="mediumDashed">
        <color rgb="FF9B2743"/>
      </right>
      <top style="mediumDashed">
        <color rgb="FF9B2743"/>
      </top>
      <bottom style="mediumDashed">
        <color rgb="FF9B2743"/>
      </bottom>
      <diagonal/>
    </border>
    <border>
      <left/>
      <right style="mediumDashed">
        <color rgb="FF9B2743"/>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5" fillId="0" borderId="0" applyFont="0" applyFill="0" applyBorder="0" applyAlignment="0" applyProtection="0"/>
    <xf numFmtId="43" fontId="15" fillId="0" borderId="0" applyFont="0" applyFill="0" applyBorder="0" applyAlignment="0" applyProtection="0"/>
  </cellStyleXfs>
  <cellXfs count="142">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42" fontId="2" fillId="0" borderId="0" xfId="0" applyNumberFormat="1" applyFont="1"/>
    <xf numFmtId="0" fontId="4" fillId="0" borderId="0" xfId="0" applyFont="1" applyAlignment="1">
      <alignment horizontal="center" vertical="center"/>
    </xf>
    <xf numFmtId="0" fontId="3" fillId="2" borderId="10" xfId="0" applyFont="1" applyFill="1" applyBorder="1" applyAlignment="1">
      <alignment horizontal="center" vertical="center" wrapText="1"/>
    </xf>
    <xf numFmtId="0" fontId="0" fillId="0" borderId="0" xfId="0" applyAlignment="1">
      <alignment horizontal="left" vertical="center"/>
    </xf>
    <xf numFmtId="0" fontId="7" fillId="0" borderId="0" xfId="0" applyFont="1"/>
    <xf numFmtId="0" fontId="9" fillId="0" borderId="0" xfId="0" applyFont="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2" fillId="0" borderId="0" xfId="0" applyFont="1" applyAlignment="1">
      <alignment horizontal="right" vertical="center"/>
    </xf>
    <xf numFmtId="0" fontId="11" fillId="0" borderId="0" xfId="0" applyFont="1"/>
    <xf numFmtId="0" fontId="13" fillId="0" borderId="0" xfId="0" applyFont="1"/>
    <xf numFmtId="42" fontId="2" fillId="4" borderId="11" xfId="0" applyNumberFormat="1" applyFont="1" applyFill="1" applyBorder="1"/>
    <xf numFmtId="41" fontId="2" fillId="3" borderId="4" xfId="0" applyNumberFormat="1" applyFont="1" applyFill="1" applyBorder="1"/>
    <xf numFmtId="41" fontId="2" fillId="3" borderId="5" xfId="0" applyNumberFormat="1" applyFont="1" applyFill="1" applyBorder="1"/>
    <xf numFmtId="41" fontId="2" fillId="3" borderId="7" xfId="0" applyNumberFormat="1" applyFont="1" applyFill="1" applyBorder="1"/>
    <xf numFmtId="0" fontId="3" fillId="0" borderId="0" xfId="0" applyFont="1" applyAlignment="1">
      <alignment horizontal="right" vertical="center"/>
    </xf>
    <xf numFmtId="41" fontId="2" fillId="4" borderId="7" xfId="0" applyNumberFormat="1" applyFont="1" applyFill="1" applyBorder="1"/>
    <xf numFmtId="41" fontId="2" fillId="4" borderId="8" xfId="0" applyNumberFormat="1" applyFont="1" applyFill="1" applyBorder="1"/>
    <xf numFmtId="42" fontId="3" fillId="3" borderId="8" xfId="0" applyNumberFormat="1" applyFont="1" applyFill="1" applyBorder="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41" fontId="2" fillId="3" borderId="0" xfId="0" applyNumberFormat="1" applyFont="1" applyFill="1" applyAlignment="1">
      <alignment horizontal="center" vertical="center"/>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3" fillId="3" borderId="0" xfId="0" applyNumberFormat="1" applyFont="1" applyFill="1"/>
    <xf numFmtId="164" fontId="0" fillId="0" borderId="0" xfId="0" applyNumberFormat="1"/>
    <xf numFmtId="164" fontId="2" fillId="0" borderId="0" xfId="0" applyNumberFormat="1" applyFont="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42" fontId="2" fillId="3" borderId="0" xfId="0" applyNumberFormat="1" applyFont="1" applyFill="1"/>
    <xf numFmtId="164" fontId="2" fillId="3" borderId="0" xfId="0" applyNumberFormat="1" applyFont="1" applyFill="1"/>
    <xf numFmtId="0" fontId="3" fillId="2" borderId="10" xfId="0" applyFont="1" applyFill="1" applyBorder="1" applyAlignment="1">
      <alignment horizontal="center" vertical="center"/>
    </xf>
    <xf numFmtId="0" fontId="3" fillId="2" borderId="10" xfId="0" applyFont="1" applyFill="1" applyBorder="1" applyAlignment="1">
      <alignment horizontal="center"/>
    </xf>
    <xf numFmtId="42" fontId="5" fillId="0" borderId="16" xfId="0" applyNumberFormat="1" applyFont="1" applyBorder="1" applyAlignment="1">
      <alignment horizontal="center" vertical="center"/>
    </xf>
    <xf numFmtId="164" fontId="2" fillId="4" borderId="12" xfId="0" applyNumberFormat="1" applyFont="1" applyFill="1" applyBorder="1" applyAlignment="1">
      <alignment horizontal="center" vertical="center"/>
    </xf>
    <xf numFmtId="0" fontId="6" fillId="0" borderId="0" xfId="0" applyFont="1" applyAlignment="1">
      <alignment horizontal="center"/>
    </xf>
    <xf numFmtId="0" fontId="2" fillId="3" borderId="1" xfId="0" applyFont="1" applyFill="1" applyBorder="1"/>
    <xf numFmtId="0" fontId="3" fillId="2" borderId="10" xfId="0" applyFont="1" applyFill="1" applyBorder="1"/>
    <xf numFmtId="0" fontId="2" fillId="3" borderId="10" xfId="0" applyFont="1" applyFill="1" applyBorder="1"/>
    <xf numFmtId="0" fontId="2" fillId="3" borderId="0" xfId="0" applyFont="1" applyFill="1"/>
    <xf numFmtId="9" fontId="2" fillId="3" borderId="0" xfId="1" applyFont="1" applyFill="1" applyBorder="1"/>
    <xf numFmtId="43" fontId="2" fillId="3" borderId="0" xfId="0" applyNumberFormat="1" applyFont="1" applyFill="1"/>
    <xf numFmtId="0" fontId="3" fillId="3" borderId="0" xfId="0" applyFont="1" applyFill="1" applyAlignment="1">
      <alignment horizontal="center" vertical="center"/>
    </xf>
    <xf numFmtId="0" fontId="2" fillId="0" borderId="0" xfId="0" applyFont="1" applyAlignment="1">
      <alignment horizontal="right"/>
    </xf>
    <xf numFmtId="42" fontId="2" fillId="3" borderId="10" xfId="0" applyNumberFormat="1" applyFont="1" applyFill="1" applyBorder="1" applyAlignment="1">
      <alignment horizontal="center"/>
    </xf>
    <xf numFmtId="41" fontId="2" fillId="3" borderId="10" xfId="0" applyNumberFormat="1" applyFont="1" applyFill="1" applyBorder="1"/>
    <xf numFmtId="41" fontId="2" fillId="3" borderId="1" xfId="0" applyNumberFormat="1" applyFont="1" applyFill="1" applyBorder="1"/>
    <xf numFmtId="41" fontId="2" fillId="3" borderId="6" xfId="0" applyNumberFormat="1" applyFont="1" applyFill="1" applyBorder="1"/>
    <xf numFmtId="0" fontId="2" fillId="3" borderId="17" xfId="0" applyFont="1" applyFill="1" applyBorder="1"/>
    <xf numFmtId="0" fontId="2" fillId="3" borderId="18" xfId="0" applyFont="1" applyFill="1" applyBorder="1"/>
    <xf numFmtId="41" fontId="2" fillId="3" borderId="18" xfId="0" applyNumberFormat="1" applyFont="1" applyFill="1" applyBorder="1"/>
    <xf numFmtId="0" fontId="3" fillId="3" borderId="19" xfId="0" applyFont="1" applyFill="1" applyBorder="1"/>
    <xf numFmtId="0" fontId="3" fillId="3" borderId="20" xfId="0" applyFont="1" applyFill="1" applyBorder="1"/>
    <xf numFmtId="42" fontId="3" fillId="3" borderId="20" xfId="0" applyNumberFormat="1" applyFont="1" applyFill="1" applyBorder="1"/>
    <xf numFmtId="42" fontId="2" fillId="3" borderId="9" xfId="0" applyNumberFormat="1" applyFont="1" applyFill="1" applyBorder="1" applyAlignment="1">
      <alignment horizontal="center"/>
    </xf>
    <xf numFmtId="0" fontId="2" fillId="3" borderId="4" xfId="0" applyFont="1" applyFill="1" applyBorder="1"/>
    <xf numFmtId="41" fontId="2" fillId="3" borderId="11" xfId="0" applyNumberFormat="1" applyFont="1" applyFill="1" applyBorder="1"/>
    <xf numFmtId="41" fontId="2" fillId="3" borderId="8" xfId="0" applyNumberFormat="1" applyFont="1" applyFill="1" applyBorder="1"/>
    <xf numFmtId="41" fontId="2" fillId="3" borderId="9" xfId="0" applyNumberFormat="1" applyFont="1" applyFill="1" applyBorder="1"/>
    <xf numFmtId="41" fontId="2" fillId="3" borderId="3" xfId="0" applyNumberFormat="1" applyFont="1" applyFill="1" applyBorder="1"/>
    <xf numFmtId="41" fontId="2" fillId="3" borderId="21" xfId="0" applyNumberFormat="1" applyFont="1" applyFill="1" applyBorder="1"/>
    <xf numFmtId="42" fontId="3" fillId="3" borderId="22" xfId="0" applyNumberFormat="1" applyFont="1" applyFill="1" applyBorder="1"/>
    <xf numFmtId="0" fontId="2" fillId="3" borderId="5" xfId="0" applyFont="1" applyFill="1" applyBorder="1"/>
    <xf numFmtId="9" fontId="2" fillId="3" borderId="1" xfId="0" applyNumberFormat="1" applyFont="1" applyFill="1" applyBorder="1"/>
    <xf numFmtId="0" fontId="5" fillId="0" borderId="1" xfId="0" applyFont="1" applyBorder="1" applyAlignment="1">
      <alignment horizontal="center"/>
    </xf>
    <xf numFmtId="41" fontId="2" fillId="4" borderId="3" xfId="0" applyNumberFormat="1" applyFont="1" applyFill="1" applyBorder="1"/>
    <xf numFmtId="41" fontId="2" fillId="4" borderId="6" xfId="0" applyNumberFormat="1" applyFont="1" applyFill="1" applyBorder="1"/>
    <xf numFmtId="41" fontId="2" fillId="4" borderId="4" xfId="0" applyNumberFormat="1" applyFont="1" applyFill="1" applyBorder="1"/>
    <xf numFmtId="41" fontId="2" fillId="4" borderId="0" xfId="0" applyNumberFormat="1" applyFont="1" applyFill="1"/>
    <xf numFmtId="0" fontId="3" fillId="2" borderId="6" xfId="0" applyFont="1" applyFill="1" applyBorder="1" applyAlignment="1">
      <alignment horizontal="center"/>
    </xf>
    <xf numFmtId="41" fontId="2" fillId="4" borderId="5" xfId="0" applyNumberFormat="1" applyFont="1" applyFill="1" applyBorder="1"/>
    <xf numFmtId="41" fontId="2" fillId="4" borderId="1" xfId="0" applyNumberFormat="1" applyFont="1" applyFill="1" applyBorder="1"/>
    <xf numFmtId="0" fontId="17" fillId="0" borderId="0" xfId="0" applyFont="1" applyAlignment="1">
      <alignment horizontal="left"/>
    </xf>
    <xf numFmtId="41" fontId="2" fillId="3" borderId="0" xfId="0" applyNumberFormat="1" applyFont="1" applyFill="1"/>
    <xf numFmtId="0" fontId="0" fillId="5" borderId="0" xfId="0" applyFill="1"/>
    <xf numFmtId="164" fontId="5" fillId="4" borderId="2" xfId="0" applyNumberFormat="1" applyFont="1" applyFill="1" applyBorder="1" applyAlignment="1">
      <alignment horizontal="center" vertical="center" wrapText="1"/>
    </xf>
    <xf numFmtId="0" fontId="1" fillId="0" borderId="0" xfId="0" applyFont="1"/>
    <xf numFmtId="165" fontId="0" fillId="0" borderId="0" xfId="2" applyNumberFormat="1" applyFont="1"/>
    <xf numFmtId="165" fontId="2" fillId="0" borderId="0" xfId="2" applyNumberFormat="1" applyFont="1"/>
    <xf numFmtId="44" fontId="2" fillId="0" borderId="0" xfId="0" applyNumberFormat="1" applyFont="1"/>
    <xf numFmtId="43" fontId="0" fillId="0" borderId="0" xfId="2" applyFont="1"/>
    <xf numFmtId="0" fontId="2" fillId="0" borderId="0" xfId="0" applyFont="1" applyAlignment="1">
      <alignment horizontal="center"/>
    </xf>
    <xf numFmtId="0" fontId="3" fillId="2" borderId="10" xfId="0" applyFont="1" applyFill="1" applyBorder="1" applyAlignment="1">
      <alignment horizontal="center" vertical="center"/>
    </xf>
    <xf numFmtId="0" fontId="3" fillId="2" borderId="10" xfId="0" applyFont="1" applyFill="1" applyBorder="1" applyAlignment="1">
      <alignment horizont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3" fillId="0" borderId="10" xfId="0" applyFont="1" applyBorder="1" applyAlignment="1">
      <alignment horizontal="center"/>
    </xf>
    <xf numFmtId="0" fontId="2" fillId="0" borderId="0" xfId="0" applyFont="1" applyAlignment="1">
      <alignment horizontal="center" vertical="center"/>
    </xf>
    <xf numFmtId="0" fontId="2" fillId="0" borderId="13"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center"/>
    </xf>
    <xf numFmtId="0" fontId="19" fillId="0" borderId="0" xfId="0" applyFont="1" applyAlignment="1">
      <alignment horizontal="left" vertical="center"/>
    </xf>
    <xf numFmtId="0" fontId="2"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xf>
    <xf numFmtId="0" fontId="3" fillId="0" borderId="3" xfId="0" applyFont="1" applyBorder="1" applyAlignment="1">
      <alignment horizontal="center"/>
    </xf>
    <xf numFmtId="0" fontId="3" fillId="0" borderId="6" xfId="0" applyFont="1" applyBorder="1" applyAlignment="1">
      <alignment horizontal="center"/>
    </xf>
    <xf numFmtId="0" fontId="3" fillId="0" borderId="23" xfId="0" applyFont="1" applyBorder="1" applyAlignment="1">
      <alignment horizont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0" xfId="0" quotePrefix="1" applyFont="1" applyAlignment="1">
      <alignment vertical="center"/>
    </xf>
    <xf numFmtId="0" fontId="23" fillId="0" borderId="0" xfId="0" applyFont="1" applyAlignment="1">
      <alignment vertical="center"/>
    </xf>
    <xf numFmtId="42" fontId="2" fillId="0" borderId="0" xfId="0" applyNumberFormat="1" applyFont="1" applyAlignment="1">
      <alignment vertical="center"/>
    </xf>
    <xf numFmtId="42" fontId="2" fillId="0" borderId="4" xfId="0" applyNumberFormat="1" applyFont="1" applyBorder="1" applyAlignment="1">
      <alignment vertical="center"/>
    </xf>
    <xf numFmtId="42" fontId="2" fillId="3" borderId="11" xfId="0" applyNumberFormat="1" applyFont="1" applyFill="1" applyBorder="1" applyAlignment="1">
      <alignment vertical="center"/>
    </xf>
    <xf numFmtId="0" fontId="2" fillId="0" borderId="0" xfId="0" applyFont="1" applyAlignment="1">
      <alignment vertical="center"/>
    </xf>
    <xf numFmtId="41" fontId="2" fillId="0" borderId="0" xfId="0" applyNumberFormat="1" applyFont="1" applyAlignment="1">
      <alignment vertical="center"/>
    </xf>
    <xf numFmtId="41" fontId="2" fillId="0" borderId="4" xfId="0" applyNumberFormat="1" applyFont="1" applyBorder="1" applyAlignment="1">
      <alignment vertical="center"/>
    </xf>
    <xf numFmtId="41" fontId="2" fillId="3" borderId="7" xfId="0" applyNumberFormat="1" applyFont="1" applyFill="1" applyBorder="1" applyAlignment="1">
      <alignment vertical="center"/>
    </xf>
    <xf numFmtId="41" fontId="2" fillId="3" borderId="8" xfId="0" applyNumberFormat="1" applyFont="1" applyFill="1" applyBorder="1" applyAlignment="1">
      <alignment vertical="center"/>
    </xf>
    <xf numFmtId="0" fontId="2" fillId="0" borderId="6" xfId="0" applyFont="1" applyBorder="1"/>
    <xf numFmtId="0" fontId="2" fillId="0" borderId="6" xfId="0" applyFont="1" applyBorder="1" applyAlignment="1">
      <alignment horizontal="right" vertical="center"/>
    </xf>
    <xf numFmtId="42" fontId="2" fillId="3" borderId="6" xfId="0" applyNumberFormat="1" applyFont="1" applyFill="1" applyBorder="1"/>
    <xf numFmtId="42" fontId="2" fillId="3" borderId="9" xfId="0" applyNumberFormat="1" applyFont="1" applyFill="1" applyBorder="1"/>
    <xf numFmtId="42" fontId="2" fillId="3" borderId="10" xfId="0" applyNumberFormat="1" applyFont="1" applyFill="1" applyBorder="1"/>
    <xf numFmtId="42" fontId="2" fillId="3" borderId="24" xfId="0" applyNumberFormat="1" applyFont="1" applyFill="1" applyBorder="1"/>
    <xf numFmtId="0" fontId="18"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2" fillId="2" borderId="10" xfId="0" applyFont="1" applyFill="1" applyBorder="1" applyAlignment="1">
      <alignment horizontal="center" vertical="center"/>
    </xf>
    <xf numFmtId="0" fontId="2" fillId="3" borderId="0" xfId="0" applyFont="1" applyFill="1" applyAlignment="1">
      <alignment horizontal="center" vertical="center"/>
    </xf>
    <xf numFmtId="3" fontId="2" fillId="3" borderId="0" xfId="0" applyNumberFormat="1" applyFont="1" applyFill="1" applyAlignment="1">
      <alignment horizontal="center" vertical="center"/>
    </xf>
    <xf numFmtId="42" fontId="2" fillId="3" borderId="0" xfId="0" applyNumberFormat="1" applyFont="1" applyFill="1" applyAlignment="1">
      <alignment horizontal="center" vertical="center"/>
    </xf>
    <xf numFmtId="3" fontId="2" fillId="0" borderId="0" xfId="0" applyNumberFormat="1" applyFont="1" applyAlignment="1">
      <alignment horizontal="center" vertical="center"/>
    </xf>
    <xf numFmtId="42" fontId="2" fillId="0" borderId="0" xfId="0" applyNumberFormat="1" applyFont="1" applyAlignment="1">
      <alignment horizontal="center" vertical="center"/>
    </xf>
    <xf numFmtId="3" fontId="2" fillId="0" borderId="0" xfId="0" applyNumberFormat="1" applyFont="1"/>
    <xf numFmtId="0" fontId="1" fillId="0" borderId="1" xfId="0" applyFont="1" applyBorder="1" applyAlignment="1">
      <alignment vertical="center"/>
    </xf>
    <xf numFmtId="0" fontId="2" fillId="0" borderId="1" xfId="0" applyFont="1" applyBorder="1"/>
    <xf numFmtId="0" fontId="0" fillId="0" borderId="1" xfId="0" applyBorder="1"/>
    <xf numFmtId="0" fontId="6" fillId="0" borderId="0" xfId="0" applyFont="1" applyAlignment="1">
      <alignment horizontal="left" vertical="center"/>
    </xf>
  </cellXfs>
  <cellStyles count="3">
    <cellStyle name="Comma" xfId="2" builtinId="3"/>
    <cellStyle name="Normal" xfId="0" builtinId="0"/>
    <cellStyle name="Percent" xfId="1" builtinId="5"/>
  </cellStyles>
  <dxfs count="14">
    <dxf>
      <font>
        <color rgb="FFC8C9CA"/>
      </font>
      <fill>
        <patternFill>
          <bgColor rgb="FFC8C9CA"/>
        </patternFill>
      </fill>
    </dxf>
    <dxf>
      <font>
        <color rgb="FFC8C9CA"/>
      </font>
    </dxf>
    <dxf>
      <font>
        <color theme="0"/>
      </font>
    </dxf>
    <dxf>
      <font>
        <color rgb="FF809DAE"/>
      </font>
    </dxf>
    <dxf>
      <font>
        <color rgb="FFC8C9CA"/>
      </font>
      <fill>
        <patternFill>
          <bgColor rgb="FFC8C9CA"/>
        </patternFill>
      </fill>
    </dxf>
    <dxf>
      <font>
        <color rgb="FFC8C9CA"/>
      </font>
      <fill>
        <patternFill>
          <bgColor rgb="FFC8C9CA"/>
        </patternFill>
      </fill>
    </dxf>
    <dxf>
      <fill>
        <patternFill>
          <bgColor rgb="FFC8C9CA"/>
        </patternFill>
      </fill>
    </dxf>
    <dxf>
      <font>
        <b/>
        <i val="0"/>
        <color rgb="FF9B2743"/>
      </font>
    </dxf>
    <dxf>
      <font>
        <color theme="0"/>
      </font>
      <fill>
        <patternFill patternType="none">
          <bgColor auto="1"/>
        </patternFill>
      </fill>
      <border>
        <left/>
        <right/>
        <top/>
        <bottom/>
        <vertical/>
        <horizontal/>
      </border>
    </dxf>
    <dxf>
      <font>
        <b/>
        <i val="0"/>
        <color auto="1"/>
      </font>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
      <font>
        <b/>
        <i val="0"/>
        <color auto="1"/>
      </font>
      <fill>
        <patternFill patternType="none">
          <bgColor auto="1"/>
        </patternFill>
      </fill>
    </dxf>
    <dxf>
      <fill>
        <patternFill patternType="none">
          <bgColor auto="1"/>
        </patternFill>
      </fill>
    </dxf>
  </dxfs>
  <tableStyles count="0" defaultTableStyle="TableStyleMedium2" defaultPivotStyle="PivotStyleLight16"/>
  <colors>
    <mruColors>
      <color rgb="FF9B2743"/>
      <color rgb="FF00843D"/>
      <color rgb="FFFEF9E6"/>
      <color rgb="FF003B5C"/>
      <color rgb="FFC8C9CA"/>
      <color rgb="FFD6D7D7"/>
      <color rgb="FF809DAE"/>
      <color rgb="FFB3DAC5"/>
      <color rgb="FFCD93A1"/>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a:t>
            </a:r>
            <a:r>
              <a:rPr lang="en-US" baseline="0"/>
              <a:t> Flow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Cash Inflows</c:v>
          </c:tx>
          <c:spPr>
            <a:solidFill>
              <a:srgbClr val="003B5C"/>
            </a:solidFill>
            <a:ln>
              <a:noFill/>
            </a:ln>
            <a:effectLst/>
          </c:spPr>
          <c:invertIfNegative val="0"/>
          <c:cat>
            <c:strRef>
              <c:f>'Schedule | Cash Flow Printable'!$C$11:$N$11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'Schedule | Cash Flow Printable'!$C$17:$N$17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4D-467D-B229-66191FE3580E}"/>
            </c:ext>
          </c:extLst>
        </c:ser>
        <c:ser>
          <c:idx val="1"/>
          <c:order val="1"/>
          <c:tx>
            <c:v>Cash Outflows</c:v>
          </c:tx>
          <c:spPr>
            <a:solidFill>
              <a:srgbClr val="9B2743"/>
            </a:solidFill>
            <a:ln>
              <a:noFill/>
            </a:ln>
            <a:effectLst/>
          </c:spPr>
          <c:invertIfNegative val="0"/>
          <c:cat>
            <c:strRef>
              <c:f>'Schedule | Cash Flow Printable'!$C$11:$N$11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'Schedule | Cash Flow Printable'!$C$23:$N$23</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C4D-467D-B229-66191FE3580E}"/>
            </c:ext>
          </c:extLst>
        </c:ser>
        <c:dLbls>
          <c:showLegendKey val="0"/>
          <c:showVal val="0"/>
          <c:showCatName val="0"/>
          <c:showSerName val="0"/>
          <c:showPercent val="0"/>
          <c:showBubbleSize val="0"/>
        </c:dLbls>
        <c:gapWidth val="150"/>
        <c:axId val="1359864799"/>
        <c:axId val="1434462032"/>
      </c:barChart>
      <c:lineChart>
        <c:grouping val="standard"/>
        <c:varyColors val="0"/>
        <c:ser>
          <c:idx val="2"/>
          <c:order val="2"/>
          <c:tx>
            <c:v>Ending Cash Balance</c:v>
          </c:tx>
          <c:spPr>
            <a:ln w="25400" cap="rnd" cmpd="sng">
              <a:solidFill>
                <a:srgbClr val="00843D"/>
              </a:solidFill>
              <a:prstDash val="solid"/>
              <a:round/>
            </a:ln>
            <a:effectLst/>
          </c:spPr>
          <c:marker>
            <c:symbol val="none"/>
          </c:marker>
          <c:val>
            <c:numRef>
              <c:f>'Schedule | Cash Flow Printable'!$C$24:$N$24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C4D-467D-B229-66191FE3580E}"/>
            </c:ext>
          </c:extLst>
        </c:ser>
        <c:dLbls>
          <c:showLegendKey val="0"/>
          <c:showVal val="0"/>
          <c:showCatName val="0"/>
          <c:showSerName val="0"/>
          <c:showPercent val="0"/>
          <c:showBubbleSize val="0"/>
        </c:dLbls>
        <c:marker val="1"/>
        <c:smooth val="0"/>
        <c:axId val="1359862399"/>
        <c:axId val="1434466496"/>
      </c:lineChart>
      <c:catAx>
        <c:axId val="135986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462032"/>
        <c:crosses val="autoZero"/>
        <c:auto val="1"/>
        <c:lblAlgn val="ctr"/>
        <c:lblOffset val="100"/>
        <c:noMultiLvlLbl val="0"/>
      </c:catAx>
      <c:valAx>
        <c:axId val="14344620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64799"/>
        <c:crosses val="autoZero"/>
        <c:crossBetween val="between"/>
      </c:valAx>
      <c:valAx>
        <c:axId val="1434466496"/>
        <c:scaling>
          <c:orientation val="minMax"/>
        </c:scaling>
        <c:delete val="0"/>
        <c:axPos val="r"/>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62399"/>
        <c:crosses val="max"/>
        <c:crossBetween val="between"/>
      </c:valAx>
      <c:catAx>
        <c:axId val="1359862399"/>
        <c:scaling>
          <c:orientation val="minMax"/>
        </c:scaling>
        <c:delete val="1"/>
        <c:axPos val="b"/>
        <c:majorTickMark val="none"/>
        <c:minorTickMark val="none"/>
        <c:tickLblPos val="nextTo"/>
        <c:crossAx val="143446649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20</xdr:col>
      <xdr:colOff>161925</xdr:colOff>
      <xdr:row>71</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775" y="133350"/>
          <a:ext cx="12249150" cy="134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ysClr val="windowText" lastClr="000000"/>
              </a:solidFill>
              <a:latin typeface="Times New Roman" panose="02020603050405020304" pitchFamily="18" charset="0"/>
              <a:ea typeface="+mn-ea"/>
              <a:cs typeface="Times New Roman" panose="02020603050405020304" pitchFamily="18" charset="0"/>
            </a:rPr>
            <a:t>Pursuant to T.C.A. § 4-3-305, the Comptroller's office prescribes forms and procedures for the preparation of annual budgets. On the following tabs you will find the Comptroller's required budget schedules.  The schedules (Budget Summary, Debt Service and Cash Flow Forecast) are to be submitted to the Division of Local Government Finance "LGF" at </a:t>
          </a:r>
          <a:r>
            <a:rPr lang="en-US" sz="1200" u="sng" baseline="0">
              <a:solidFill>
                <a:srgbClr val="0070C0"/>
              </a:solidFill>
              <a:latin typeface="Times New Roman" panose="02020603050405020304" pitchFamily="18" charset="0"/>
              <a:ea typeface="+mn-ea"/>
              <a:cs typeface="Times New Roman" panose="02020603050405020304" pitchFamily="18" charset="0"/>
            </a:rPr>
            <a:t>LGF@cot.tn.gov</a:t>
          </a:r>
          <a:r>
            <a:rPr lang="en-US" sz="1200" u="none" baseline="0">
              <a:solidFill>
                <a:srgbClr val="0070C0"/>
              </a:solidFill>
              <a:latin typeface="Times New Roman" panose="02020603050405020304" pitchFamily="18" charset="0"/>
              <a:ea typeface="+mn-ea"/>
              <a:cs typeface="Times New Roman" panose="02020603050405020304" pitchFamily="18" charset="0"/>
            </a:rPr>
            <a:t> </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w</a:t>
          </a:r>
          <a:r>
            <a:rPr lang="en-US" sz="1200" baseline="0">
              <a:solidFill>
                <a:sysClr val="windowText" lastClr="000000"/>
              </a:solidFill>
              <a:latin typeface="Times New Roman" panose="02020603050405020304" pitchFamily="18" charset="0"/>
              <a:ea typeface="+mn-ea"/>
              <a:cs typeface="Times New Roman" panose="02020603050405020304" pitchFamily="18" charset="0"/>
            </a:rPr>
            <a:t>ith your budget and detailed budgets for each fund.  Each of these schedules are described in more detail below.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u="none" baseline="0">
              <a:solidFill>
                <a:srgbClr val="9B2743"/>
              </a:solidFill>
              <a:latin typeface="Times New Roman" panose="02020603050405020304" pitchFamily="18" charset="0"/>
              <a:cs typeface="Times New Roman" panose="02020603050405020304" pitchFamily="18" charset="0"/>
            </a:rPr>
            <a:t>Please Note: Item 1 is required for all governments, Items 2-5 are required in certain circumstances as discribed below.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1. Budget Summary Schedule</a:t>
          </a:r>
        </a:p>
        <a:p>
          <a:r>
            <a:rPr lang="en-US" sz="1200" u="sng" baseline="0">
              <a:solidFill>
                <a:sysClr val="windowText" lastClr="000000"/>
              </a:solidFill>
              <a:latin typeface="Times New Roman" panose="02020603050405020304" pitchFamily="18" charset="0"/>
              <a:cs typeface="Times New Roman" panose="02020603050405020304" pitchFamily="18" charset="0"/>
            </a:rPr>
            <a:t>Required</a:t>
          </a:r>
          <a:r>
            <a:rPr lang="en-US" sz="1200" u="none" baseline="0">
              <a:solidFill>
                <a:sysClr val="windowText" lastClr="000000"/>
              </a:solidFill>
              <a:latin typeface="Times New Roman" panose="02020603050405020304" pitchFamily="18" charset="0"/>
              <a:cs typeface="Times New Roman" panose="02020603050405020304" pitchFamily="18" charset="0"/>
            </a:rPr>
            <a:t>:	For all local governments.</a:t>
          </a:r>
        </a:p>
        <a:p>
          <a:endParaRPr lang="en-US" sz="1200" u="sng"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Description</a:t>
          </a:r>
          <a:r>
            <a:rPr lang="en-US" sz="1200" baseline="0">
              <a:solidFill>
                <a:sysClr val="windowText" lastClr="000000"/>
              </a:solidFill>
              <a:latin typeface="Times New Roman" panose="02020603050405020304" pitchFamily="18" charset="0"/>
              <a:cs typeface="Times New Roman" panose="02020603050405020304" pitchFamily="18" charset="0"/>
            </a:rPr>
            <a:t>:  	Projected revenues and appropriations with estimated beginning and ending fund balances by individual fund.</a:t>
          </a:r>
        </a:p>
        <a:p>
          <a:endParaRPr lang="en-US" sz="1200" u="sng"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Purpose</a:t>
          </a:r>
          <a:r>
            <a:rPr lang="en-US" sz="1200" baseline="0">
              <a:solidFill>
                <a:sysClr val="windowText" lastClr="000000"/>
              </a:solidFill>
              <a:latin typeface="Times New Roman" panose="02020603050405020304" pitchFamily="18" charset="0"/>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latin typeface="Times New Roman" panose="02020603050405020304" pitchFamily="18" charset="0"/>
              <a:cs typeface="Times New Roman" panose="02020603050405020304" pitchFamily="18" charset="0"/>
            </a:rPr>
            <a:t>  Summarizes budgeted spending for all funds.</a:t>
          </a:r>
        </a:p>
        <a:p>
          <a:r>
            <a:rPr lang="en-US" sz="1200" baseline="0">
              <a:solidFill>
                <a:sysClr val="windowText" lastClr="000000"/>
              </a:solidFill>
              <a:latin typeface="Times New Roman" panose="02020603050405020304" pitchFamily="18" charset="0"/>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latin typeface="Times New Roman" panose="02020603050405020304" pitchFamily="18" charset="0"/>
              <a:cs typeface="Times New Roman" panose="02020603050405020304" pitchFamily="18" charset="0"/>
            </a:rPr>
            <a:t>  Calculates the amount of ending cash as a percentage of total fund expenditures.  If that percentage is less than 15% then please see Cash Flow </a:t>
          </a:r>
          <a:br>
            <a:rPr lang="en-US" sz="1200" baseline="0">
              <a:solidFill>
                <a:sysClr val="windowText" lastClr="000000"/>
              </a:solidFill>
              <a:latin typeface="Times New Roman" panose="02020603050405020304" pitchFamily="18" charset="0"/>
              <a:cs typeface="Times New Roman" panose="02020603050405020304" pitchFamily="18" charset="0"/>
            </a:rPr>
          </a:br>
          <a:r>
            <a:rPr lang="en-US" sz="1200" baseline="0">
              <a:solidFill>
                <a:sysClr val="windowText" lastClr="000000"/>
              </a:solidFill>
              <a:latin typeface="Times New Roman" panose="02020603050405020304" pitchFamily="18" charset="0"/>
              <a:cs typeface="Times New Roman" panose="02020603050405020304" pitchFamily="18" charset="0"/>
            </a:rPr>
            <a:t>                            Forecast Schedule below.</a:t>
          </a:r>
        </a:p>
        <a:p>
          <a:endParaRPr lang="en-US" sz="1200"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2. Schedule of Outstanding Debt and Budgeted Debt Service</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local governments that have debt outstanding.</a:t>
          </a:r>
        </a:p>
        <a:p>
          <a:endParaRPr lang="en-US" sz="1200" u="sng" baseline="0">
            <a:solidFill>
              <a:schemeClr val="dk1"/>
            </a:solidFill>
            <a:effectLst/>
            <a:latin typeface="Times New Roman" panose="02020603050405020304" pitchFamily="18" charset="0"/>
            <a:ea typeface="+mn-ea"/>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Description</a:t>
          </a:r>
          <a:r>
            <a:rPr lang="en-US" sz="1200" baseline="0">
              <a:solidFill>
                <a:sysClr val="windowText" lastClr="000000"/>
              </a:solidFill>
              <a:latin typeface="Times New Roman" panose="02020603050405020304" pitchFamily="18" charset="0"/>
              <a:cs typeface="Times New Roman" panose="02020603050405020304" pitchFamily="18" charset="0"/>
            </a:rPr>
            <a:t>:  	Listing of authorized and outstanding debt with principal and interest payments appropriated by fund for the budget year and corresponding </a:t>
          </a:r>
        </a:p>
        <a:p>
          <a:r>
            <a:rPr lang="en-US" sz="1200" baseline="0">
              <a:solidFill>
                <a:sysClr val="windowText" lastClr="000000"/>
              </a:solidFill>
              <a:latin typeface="Times New Roman" panose="02020603050405020304" pitchFamily="18" charset="0"/>
              <a:cs typeface="Times New Roman" panose="02020603050405020304" pitchFamily="18" charset="0"/>
            </a:rPr>
            <a:t>                        budget page location.</a:t>
          </a:r>
        </a:p>
        <a:p>
          <a:endParaRPr lang="en-US" sz="1200"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Purpose</a:t>
          </a:r>
          <a:r>
            <a:rPr lang="en-US" sz="1200" baseline="0">
              <a:solidFill>
                <a:sysClr val="windowText" lastClr="000000"/>
              </a:solidFill>
              <a:latin typeface="Times New Roman" panose="02020603050405020304" pitchFamily="18" charset="0"/>
              <a:cs typeface="Times New Roman" panose="02020603050405020304" pitchFamily="18" charset="0"/>
            </a:rPr>
            <a:t>:	To reflect all outstanding debt in one schedule that reconciles annual principal and interest amounts to the exact page number of the detailed budget to</a:t>
          </a:r>
          <a:br>
            <a:rPr lang="en-US" sz="1200" baseline="0">
              <a:solidFill>
                <a:sysClr val="windowText" lastClr="000000"/>
              </a:solidFill>
              <a:latin typeface="Times New Roman" panose="02020603050405020304" pitchFamily="18" charset="0"/>
              <a:cs typeface="Times New Roman" panose="02020603050405020304" pitchFamily="18" charset="0"/>
            </a:rPr>
          </a:br>
          <a:r>
            <a:rPr lang="en-US" sz="1200" baseline="0">
              <a:solidFill>
                <a:sysClr val="windowText" lastClr="000000"/>
              </a:solidFill>
              <a:latin typeface="Times New Roman" panose="02020603050405020304" pitchFamily="18" charset="0"/>
              <a:cs typeface="Times New Roman" panose="02020603050405020304" pitchFamily="18" charset="0"/>
            </a:rPr>
            <a:t>                        ensure compliance with T.C.A. § 9-21-403.  (Please note: enterprise funds will budget interest expense and depreciation, but please include principal amounts on this schedule.)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ysClr val="windowText" lastClr="000000"/>
              </a:solidFill>
              <a:latin typeface="Times New Roman" panose="02020603050405020304" pitchFamily="18" charset="0"/>
              <a:ea typeface="+mn-ea"/>
              <a:cs typeface="Times New Roman" panose="02020603050405020304" pitchFamily="18" charset="0"/>
            </a:rPr>
            <a:t>3. Revenue Estimate for Property Tax  </a:t>
          </a:r>
        </a:p>
        <a:p>
          <a:pPr eaLnBrk="1" fontAlgn="auto" latinLnBrk="0" hangingPunct="1"/>
          <a:endParaRPr lang="en-US" sz="1100" b="0" i="0" u="sng"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en-US" sz="1200" u="sng" baseline="0">
              <a:solidFill>
                <a:sysClr val="windowText" lastClr="000000"/>
              </a:solidFill>
              <a:latin typeface="Times New Roman" panose="02020603050405020304" pitchFamily="18" charset="0"/>
              <a:ea typeface="+mn-ea"/>
              <a:cs typeface="Times New Roman" panose="02020603050405020304" pitchFamily="18" charset="0"/>
            </a:rPr>
            <a:t>Required</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For all local governments with a property tax.</a:t>
          </a:r>
          <a:endParaRPr lang="en-US" sz="1200">
            <a:effectLst/>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ea typeface="+mn-ea"/>
              <a:cs typeface="Times New Roman" panose="02020603050405020304" pitchFamily="18" charset="0"/>
            </a:rPr>
            <a:t>Description</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 </a:t>
          </a:r>
          <a:r>
            <a:rPr lang="en-US" sz="1200" u="none" baseline="0">
              <a:solidFill>
                <a:schemeClr val="dk1"/>
              </a:solidFill>
              <a:effectLst/>
              <a:latin typeface="Times New Roman" panose="02020603050405020304" pitchFamily="18" charset="0"/>
              <a:ea typeface="+mn-ea"/>
              <a:cs typeface="Times New Roman" panose="02020603050405020304" pitchFamily="18" charset="0"/>
            </a:rPr>
            <a:t> </a:t>
          </a:r>
          <a:r>
            <a:rPr lang="en-US" sz="1200" baseline="0">
              <a:solidFill>
                <a:schemeClr val="dk1"/>
              </a:solidFill>
              <a:effectLst/>
              <a:latin typeface="Times New Roman" panose="02020603050405020304" pitchFamily="18" charset="0"/>
              <a:ea typeface="+mn-ea"/>
              <a:cs typeface="Times New Roman" panose="02020603050405020304" pitchFamily="18" charset="0"/>
            </a:rPr>
            <a:t>	A simple toll to help estimate property taxes for either a city with a single tax rate or a county with mulitple funds with tax rates.</a:t>
          </a:r>
          <a:endParaRPr lang="en-US" sz="1200">
            <a:effectLst/>
            <a:latin typeface="Times New Roman" panose="02020603050405020304" pitchFamily="18" charset="0"/>
            <a:cs typeface="Times New Roman" panose="02020603050405020304" pitchFamily="18" charset="0"/>
          </a:endParaRPr>
        </a:p>
        <a:p>
          <a:r>
            <a:rPr lang="en-US" sz="1200" u="sng" baseline="0">
              <a:solidFill>
                <a:schemeClr val="dk1"/>
              </a:solidFill>
              <a:effectLst/>
              <a:latin typeface="Times New Roman" panose="02020603050405020304" pitchFamily="18" charset="0"/>
              <a:ea typeface="+mn-ea"/>
              <a:cs typeface="Times New Roman" panose="02020603050405020304" pitchFamily="18" charset="0"/>
            </a:rPr>
            <a:t>Purpose</a:t>
          </a:r>
          <a:r>
            <a:rPr lang="en-US" sz="1200" baseline="0">
              <a:solidFill>
                <a:schemeClr val="dk1"/>
              </a:solidFill>
              <a:effectLst/>
              <a:latin typeface="Times New Roman" panose="02020603050405020304" pitchFamily="18" charset="0"/>
              <a:ea typeface="+mn-ea"/>
              <a:cs typeface="Times New Roman" panose="02020603050405020304" pitchFamily="18" charset="0"/>
            </a:rPr>
            <a:t>:	To provide an estimated tax collection amount for acurate revenue estimating in the budget. </a:t>
          </a: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See our website for helpful videos: </a:t>
          </a:r>
          <a:r>
            <a:rPr lang="en-US" sz="1200" b="0" i="0" u="sng" baseline="0">
              <a:solidFill>
                <a:schemeClr val="dk1"/>
              </a:solidFill>
              <a:effectLst/>
              <a:latin typeface="Times New Roman" panose="02020603050405020304" pitchFamily="18" charset="0"/>
              <a:ea typeface="+mn-ea"/>
              <a:cs typeface="Times New Roman" panose="02020603050405020304" pitchFamily="18" charset="0"/>
            </a:rPr>
            <a:t>https://comptroller.tn.gov/office-functions/lgf/budgets/instructional-videos.html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endParaRPr lang="en-US" sz="1200">
            <a:effectLst/>
            <a:latin typeface="Times New Roman" panose="02020603050405020304" pitchFamily="18" charset="0"/>
            <a:cs typeface="Times New Roman" panose="02020603050405020304" pitchFamily="18" charset="0"/>
          </a:endParaRP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4. Revenue Estimate for Sales Tax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For all local governments that receive a local sales tax.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 simple tool to help estimate sales tax collections for cities or counties.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To provide an estimated tax collection amount for accurate revenue estimating in the budget.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See our website for helpful videos: </a:t>
          </a: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https://comptroller.tn.gov/office-functions/lgf/budgets/instructional-videos.html </a:t>
          </a:r>
          <a:endParaRPr lang="en-US" sz="1200" b="1" baseline="0">
            <a:solidFill>
              <a:sysClr val="windowText" lastClr="000000"/>
            </a:solidFill>
            <a:latin typeface="Times New Roman" panose="02020603050405020304" pitchFamily="18" charset="0"/>
            <a:cs typeface="Times New Roman" panose="02020603050405020304" pitchFamily="18" charset="0"/>
          </a:endParaRP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5. Cash Flow Forecast Schedule</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all local governments and must be prepared for: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O</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perating funds that meet one or more of the following criteria:</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 Projects a budgeted ending cash balance of less than 15% of annual expenditures, excluding nonrecurring capital purchases; or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b. Reported an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ending cash balance in the prior year audit less than 15% of annual expenditures, excluding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nonrecurring capital purchases.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that received proceeds from TRANs for the past two consecutive years;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as requested by our office during our review of the annual budget; or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  All operating fund(s) if the prior fiscal year audit has not been issued and is late.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1"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Operating Funds</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are defined as funds that account for expenditures/expenses that are recurring or day-to-day such as salaries, benefits, utilities, etc.  The</a:t>
          </a:r>
          <a:b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General Fund and General Purpose School Fund will always meet the definition of an operating fund.</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Monthly cash flow estimates for the budget year.</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facilitate an analysis of cash flows for specific funds.</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identify cash flow problems, investigate reasons for those problems, and determine solutions.  </a:t>
          </a:r>
        </a:p>
        <a:p>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If the schedule shows any month with a negative ending cash balance we will ask for a corrective action plan or for the city to issue a tax anticipation note.</a:t>
          </a:r>
          <a:endPar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Although this schedule is only required for the aforementioned funds, we recommend that the schedule be used for all funds to help provide a better </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understanding of the government's cash flows and working capital requirements.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Cash flow schedules are very useful to local governments to ensure adequate reserves are maintained and in determining how much cash is needed</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fund current operations and how much can be invested to minimize idle cash.</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kumimoji="0" lang="en-US" sz="1200" b="0" i="0" u="sng"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Notes</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A review of cash flows will be initiated by our office for any operating fund with a cash balance of less than 15% at the end of the year.  Please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note that 15% is merely a threshold set by our office that prompts a review of cash flows.  Best practice dictates a larger amount.  </a:t>
          </a:r>
        </a:p>
        <a:p>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Our office recommends a target minimum fund balance for operating funds sufficient to meet the fund's disbursement cycle, provide reserves for </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unforeseen emergencies or revenue shortfalls and to eliminate the need for short-term borrowing.  If you need assistance in establishing a cash management</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or fund balance policy, please contact your MTAS or CTAS consultant.               </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If you need assistance preparing projected cash flow schedules, please contact your MTAS or CTAS consultant or your LGF analyst.  Cash flows (in and</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out) are cyclical and vary from month to month.  A review of your government's bank statements will assist in preparing the schedule(s).  A cash</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flow analysis should not be created by merely dividing cash receipts/disbursements for the year by twelve months.</a:t>
          </a:r>
        </a:p>
        <a:p>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Local governments that have budgeted an ending cash balance less than one month's average expenditures will be requested by our office to initiate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the preparation of monthly cash flow reports to present to its governing body.  </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xdr:colOff>
      <xdr:row>38</xdr:row>
      <xdr:rowOff>53341</xdr:rowOff>
    </xdr:from>
    <xdr:to>
      <xdr:col>1</xdr:col>
      <xdr:colOff>605790</xdr:colOff>
      <xdr:row>39</xdr:row>
      <xdr:rowOff>26671</xdr:rowOff>
    </xdr:to>
    <xdr:grpSp>
      <xdr:nvGrpSpPr>
        <xdr:cNvPr id="4" name="Group 3">
          <a:extLst>
            <a:ext uri="{FF2B5EF4-FFF2-40B4-BE49-F238E27FC236}">
              <a16:creationId xmlns:a16="http://schemas.microsoft.com/office/drawing/2014/main" id="{EC56D5BF-CACC-4491-B5BB-13ADA82FF9A6}"/>
            </a:ext>
          </a:extLst>
        </xdr:cNvPr>
        <xdr:cNvGrpSpPr/>
      </xdr:nvGrpSpPr>
      <xdr:grpSpPr>
        <a:xfrm>
          <a:off x="49530" y="4682491"/>
          <a:ext cx="3004185" cy="163830"/>
          <a:chOff x="20320" y="4059402"/>
          <a:chExt cx="2001520" cy="405367"/>
        </a:xfrm>
      </xdr:grpSpPr>
      <xdr:sp macro="" textlink="">
        <xdr:nvSpPr>
          <xdr:cNvPr id="5" name="TextBox 4">
            <a:extLst>
              <a:ext uri="{FF2B5EF4-FFF2-40B4-BE49-F238E27FC236}">
                <a16:creationId xmlns:a16="http://schemas.microsoft.com/office/drawing/2014/main" id="{75AA1102-BFF0-5A2E-3F58-E69644B585BE}"/>
              </a:ext>
            </a:extLst>
          </xdr:cNvPr>
          <xdr:cNvSpPr txBox="1"/>
        </xdr:nvSpPr>
        <xdr:spPr>
          <a:xfrm>
            <a:off x="436880" y="4059402"/>
            <a:ext cx="1584960" cy="405367"/>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000" b="0"/>
              <a:t>Click</a:t>
            </a:r>
            <a:r>
              <a:rPr lang="en-US" sz="1000" b="0" baseline="0"/>
              <a:t> icon on left to expand (+) or reduce (-) rows.</a:t>
            </a:r>
          </a:p>
        </xdr:txBody>
      </xdr:sp>
      <xdr:cxnSp macro="">
        <xdr:nvCxnSpPr>
          <xdr:cNvPr id="6" name="Straight Arrow Connector 5">
            <a:extLst>
              <a:ext uri="{FF2B5EF4-FFF2-40B4-BE49-F238E27FC236}">
                <a16:creationId xmlns:a16="http://schemas.microsoft.com/office/drawing/2014/main" id="{8DCE824E-5C8B-E5B2-75B2-A97D3C385745}"/>
              </a:ext>
            </a:extLst>
          </xdr:cNvPr>
          <xdr:cNvCxnSpPr/>
        </xdr:nvCxnSpPr>
        <xdr:spPr>
          <a:xfrm flipH="1">
            <a:off x="20320" y="4102100"/>
            <a:ext cx="4114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78105</xdr:colOff>
      <xdr:row>5</xdr:row>
      <xdr:rowOff>91440</xdr:rowOff>
    </xdr:from>
    <xdr:to>
      <xdr:col>5</xdr:col>
      <xdr:colOff>304800</xdr:colOff>
      <xdr:row>8</xdr:row>
      <xdr:rowOff>95250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92430" y="1224915"/>
          <a:ext cx="5217795" cy="575310"/>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Times New Roman" panose="02020603050405020304" pitchFamily="18" charset="0"/>
              <a:ea typeface="+mn-ea"/>
              <a:cs typeface="Times New Roman" panose="02020603050405020304" pitchFamily="18" charset="0"/>
            </a:rPr>
            <a:t>No user input is required on this tab.</a:t>
          </a:r>
          <a:r>
            <a:rPr lang="en-US" sz="1100" b="0" baseline="0">
              <a:solidFill>
                <a:schemeClr val="tx1"/>
              </a:solidFill>
              <a:effectLst/>
              <a:latin typeface="Times New Roman" panose="02020603050405020304" pitchFamily="18" charset="0"/>
              <a:ea typeface="+mn-ea"/>
              <a:cs typeface="Times New Roman" panose="02020603050405020304" pitchFamily="18" charset="0"/>
            </a:rPr>
            <a:t> </a:t>
          </a:r>
          <a:r>
            <a:rPr lang="en-US" sz="1100" b="0">
              <a:solidFill>
                <a:schemeClr val="tx1"/>
              </a:solidFill>
              <a:effectLst/>
              <a:latin typeface="Times New Roman" panose="02020603050405020304" pitchFamily="18" charset="0"/>
              <a:ea typeface="+mn-ea"/>
              <a:cs typeface="Times New Roman" panose="02020603050405020304" pitchFamily="18" charset="0"/>
            </a:rPr>
            <a:t>The purpose of this tab is to provide a</a:t>
          </a:r>
          <a:r>
            <a:rPr lang="en-US" sz="1100" b="0" baseline="0">
              <a:solidFill>
                <a:schemeClr val="tx1"/>
              </a:solidFill>
              <a:effectLst/>
              <a:latin typeface="Times New Roman" panose="02020603050405020304" pitchFamily="18" charset="0"/>
              <a:ea typeface="+mn-ea"/>
              <a:cs typeface="Times New Roman" panose="02020603050405020304" pitchFamily="18" charset="0"/>
            </a:rPr>
            <a:t> printer friendly cash flow report.  </a:t>
          </a:r>
          <a:r>
            <a:rPr lang="en-US" sz="1100" b="0">
              <a:solidFill>
                <a:schemeClr val="tx1"/>
              </a:solidFill>
              <a:effectLst/>
              <a:latin typeface="Times New Roman" panose="02020603050405020304" pitchFamily="18" charset="0"/>
              <a:ea typeface="+mn-ea"/>
              <a:cs typeface="Times New Roman" panose="02020603050405020304" pitchFamily="18" charset="0"/>
            </a:rPr>
            <a:t>The</a:t>
          </a:r>
          <a:r>
            <a:rPr lang="en-US" sz="1100" b="0" baseline="0">
              <a:solidFill>
                <a:schemeClr val="tx1"/>
              </a:solidFill>
              <a:effectLst/>
              <a:latin typeface="Times New Roman" panose="02020603050405020304" pitchFamily="18" charset="0"/>
              <a:ea typeface="+mn-ea"/>
              <a:cs typeface="Times New Roman" panose="02020603050405020304" pitchFamily="18" charset="0"/>
            </a:rPr>
            <a:t> cash flow schedule on this tab is auto populated from information inputted on the prior tab, "Step 3) Cash Flow."</a:t>
          </a:r>
          <a:endParaRPr lang="en-US" sz="1100" b="0">
            <a:effectLst/>
            <a:latin typeface="Times New Roman" panose="02020603050405020304" pitchFamily="18" charset="0"/>
            <a:cs typeface="Times New Roman" panose="02020603050405020304" pitchFamily="18" charset="0"/>
          </a:endParaRPr>
        </a:p>
      </xdr:txBody>
    </xdr:sp>
    <xdr:clientData/>
  </xdr:twoCellAnchor>
  <xdr:twoCellAnchor>
    <xdr:from>
      <xdr:col>2</xdr:col>
      <xdr:colOff>49529</xdr:colOff>
      <xdr:row>26</xdr:row>
      <xdr:rowOff>34290</xdr:rowOff>
    </xdr:from>
    <xdr:to>
      <xdr:col>11</xdr:col>
      <xdr:colOff>628650</xdr:colOff>
      <xdr:row>48</xdr:row>
      <xdr:rowOff>72390</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G12002\Downloads\BudgetSchedulesandEstimatorsExample%20(2).xlsx" TargetMode="External"/><Relationship Id="rId1" Type="http://schemas.openxmlformats.org/officeDocument/2006/relationships/externalLinkPath" Target="file:///C:\Users\IG12002\Downloads\BudgetSchedulesandEstimatorsExampl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Step 1) Budget Summary"/>
      <sheetName val="Step 2) Debt Service"/>
      <sheetName val="Step 3) Cash Flow Tool"/>
      <sheetName val="Step 4) Cash Flow Printable"/>
      <sheetName val="Estimator | Property Tax"/>
      <sheetName val="Estimator | Sales Tax"/>
      <sheetName val="Estimator | City State Shared"/>
      <sheetName val="Estimator | Other Revenue"/>
      <sheetName val="FILTER_BRIDGE"/>
    </sheetNames>
    <sheetDataSet>
      <sheetData sheetId="0"/>
      <sheetData sheetId="1"/>
      <sheetData sheetId="2"/>
      <sheetData sheetId="3"/>
      <sheetData sheetId="4"/>
      <sheetData sheetId="5"/>
      <sheetData sheetId="6"/>
      <sheetData sheetId="7"/>
      <sheetData sheetId="8"/>
      <sheetData sheetId="9">
        <row r="2">
          <cell r="K2" t="str">
            <v xml:space="preserve">     Select Fund Here:</v>
          </cell>
        </row>
        <row r="3">
          <cell r="O3" t="str">
            <v>FILTER_BRIDGE!K12</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D1A-91FC-45B8-807A-2DF19A316C99}">
  <dimension ref="A1"/>
  <sheetViews>
    <sheetView tabSelected="1" workbookViewId="0">
      <selection activeCell="V1" sqref="V1"/>
    </sheetView>
  </sheetViews>
  <sheetFormatPr defaultColWidth="9.140625" defaultRowHeight="15" x14ac:dyDescent="0.25"/>
  <cols>
    <col min="1" max="16384" width="9.140625" style="8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21-B988-4FAA-89B0-14B2F289A822}">
  <sheetPr>
    <tabColor rgb="FF003B5C"/>
  </sheetPr>
  <dimension ref="A1:H454"/>
  <sheetViews>
    <sheetView workbookViewId="0"/>
  </sheetViews>
  <sheetFormatPr defaultRowHeight="15" x14ac:dyDescent="0.25"/>
  <cols>
    <col min="1" max="12" width="15.7109375" customWidth="1"/>
  </cols>
  <sheetData>
    <row r="1" spans="1:6" ht="20.25" x14ac:dyDescent="0.25">
      <c r="A1" s="11" t="s">
        <v>84</v>
      </c>
    </row>
    <row r="2" spans="1:6" ht="18.75" x14ac:dyDescent="0.25">
      <c r="A2" s="9" t="str">
        <f ca="1">_xlfn.CONCAT("Budget Year ", IF(MONTH(TODAY())&gt;8,YEAR(TODAY())+2,YEAR(TODAY())+1))</f>
        <v>Budget Year 2026</v>
      </c>
    </row>
    <row r="3" spans="1:6" s="1" customFormat="1" x14ac:dyDescent="0.25"/>
    <row r="4" spans="1:6" s="1" customFormat="1" ht="18.75" x14ac:dyDescent="0.3">
      <c r="A4" s="12" t="s">
        <v>85</v>
      </c>
    </row>
    <row r="5" spans="1:6" s="1" customFormat="1" x14ac:dyDescent="0.25">
      <c r="A5" s="16" t="s">
        <v>86</v>
      </c>
    </row>
    <row r="6" spans="1:6" s="1" customFormat="1" x14ac:dyDescent="0.25">
      <c r="A6" s="88" t="str">
        <f ca="1">_xlfn.CONCAT("Current Budget Year ", IF(MONTH(TODAY())&gt;8,YEAR(TODAY())+2,YEAR(TODAY())+1)-1)</f>
        <v>Current Budget Year 2025</v>
      </c>
      <c r="B6" s="88"/>
    </row>
    <row r="7" spans="1:6" s="1" customFormat="1" x14ac:dyDescent="0.25">
      <c r="A7" s="3" t="s">
        <v>12</v>
      </c>
      <c r="B7" s="17"/>
    </row>
    <row r="8" spans="1:6" s="1" customFormat="1" x14ac:dyDescent="0.25">
      <c r="A8" s="3" t="s">
        <v>13</v>
      </c>
      <c r="B8" s="22"/>
    </row>
    <row r="9" spans="1:6" s="1" customFormat="1" x14ac:dyDescent="0.25">
      <c r="A9" s="3" t="s">
        <v>14</v>
      </c>
      <c r="B9" s="22"/>
      <c r="E9" s="84"/>
    </row>
    <row r="10" spans="1:6" s="1" customFormat="1" x14ac:dyDescent="0.25">
      <c r="A10" s="3" t="s">
        <v>15</v>
      </c>
      <c r="B10" s="22"/>
    </row>
    <row r="11" spans="1:6" s="1" customFormat="1" x14ac:dyDescent="0.25">
      <c r="A11" s="3" t="s">
        <v>16</v>
      </c>
      <c r="B11" s="22"/>
    </row>
    <row r="12" spans="1:6" s="1" customFormat="1" x14ac:dyDescent="0.25">
      <c r="A12" s="3" t="s">
        <v>17</v>
      </c>
      <c r="B12" s="22"/>
    </row>
    <row r="13" spans="1:6" s="1" customFormat="1" x14ac:dyDescent="0.25">
      <c r="A13" s="3" t="s">
        <v>18</v>
      </c>
      <c r="B13" s="22"/>
      <c r="E13" s="4"/>
    </row>
    <row r="14" spans="1:6" s="1" customFormat="1" x14ac:dyDescent="0.25">
      <c r="A14" s="3" t="s">
        <v>19</v>
      </c>
      <c r="B14" s="22"/>
    </row>
    <row r="15" spans="1:6" s="1" customFormat="1" x14ac:dyDescent="0.25">
      <c r="A15" s="3" t="s">
        <v>20</v>
      </c>
      <c r="B15" s="22"/>
      <c r="E15" s="4"/>
    </row>
    <row r="16" spans="1:6" s="1" customFormat="1" x14ac:dyDescent="0.25">
      <c r="A16" s="3" t="s">
        <v>21</v>
      </c>
      <c r="B16" s="22"/>
      <c r="E16" s="85"/>
      <c r="F16" s="84"/>
    </row>
    <row r="17" spans="1:8" s="1" customFormat="1" x14ac:dyDescent="0.25">
      <c r="A17" s="3" t="s">
        <v>22</v>
      </c>
      <c r="B17" s="22"/>
    </row>
    <row r="18" spans="1:8" s="1" customFormat="1" x14ac:dyDescent="0.25">
      <c r="A18" s="2" t="s">
        <v>23</v>
      </c>
      <c r="B18" s="23"/>
      <c r="E18" s="4"/>
    </row>
    <row r="19" spans="1:8" s="1" customFormat="1" x14ac:dyDescent="0.25">
      <c r="A19" s="21" t="s">
        <v>2</v>
      </c>
      <c r="B19" s="24">
        <f>SUM(B7:B18)</f>
        <v>0</v>
      </c>
    </row>
    <row r="20" spans="1:8" s="1" customFormat="1" x14ac:dyDescent="0.25"/>
    <row r="21" spans="1:8" s="1" customFormat="1" ht="18.75" x14ac:dyDescent="0.3">
      <c r="A21" s="12" t="s">
        <v>87</v>
      </c>
    </row>
    <row r="22" spans="1:8" s="1" customFormat="1" x14ac:dyDescent="0.25">
      <c r="A22" s="16" t="s">
        <v>88</v>
      </c>
    </row>
    <row r="23" spans="1:8" s="1" customFormat="1" x14ac:dyDescent="0.25">
      <c r="A23" s="89" t="s">
        <v>24</v>
      </c>
      <c r="B23" s="89"/>
    </row>
    <row r="24" spans="1:8" s="1" customFormat="1" x14ac:dyDescent="0.25">
      <c r="A24" s="3">
        <f ca="1">IF(MONTH(TODAY())&gt;8,YEAR(TODAY())+2,YEAR(TODAY())+1)-2</f>
        <v>2024</v>
      </c>
      <c r="B24" s="17"/>
      <c r="D24" s="85"/>
    </row>
    <row r="25" spans="1:8" s="1" customFormat="1" x14ac:dyDescent="0.25">
      <c r="A25" s="3">
        <f ca="1">A24-1</f>
        <v>2023</v>
      </c>
      <c r="B25" s="22"/>
      <c r="D25" s="85"/>
    </row>
    <row r="26" spans="1:8" s="1" customFormat="1" x14ac:dyDescent="0.25">
      <c r="A26" s="3">
        <f ca="1">A25-1</f>
        <v>2022</v>
      </c>
      <c r="B26" s="22"/>
      <c r="D26" s="85"/>
    </row>
    <row r="27" spans="1:8" s="1" customFormat="1" x14ac:dyDescent="0.25">
      <c r="A27" s="3">
        <f ca="1">A26-1</f>
        <v>2021</v>
      </c>
      <c r="B27" s="22"/>
      <c r="D27" s="85"/>
    </row>
    <row r="28" spans="1:8" s="1" customFormat="1" x14ac:dyDescent="0.25">
      <c r="A28" s="3">
        <f ca="1">A27-1</f>
        <v>2020</v>
      </c>
      <c r="B28" s="22"/>
      <c r="D28" s="85"/>
    </row>
    <row r="29" spans="1:8" s="1" customFormat="1" x14ac:dyDescent="0.25">
      <c r="A29" s="2">
        <f ca="1">A28-1</f>
        <v>2019</v>
      </c>
      <c r="B29" s="23"/>
      <c r="D29" s="85"/>
    </row>
    <row r="30" spans="1:8" s="1" customFormat="1" x14ac:dyDescent="0.25"/>
    <row r="31" spans="1:8" s="1" customFormat="1" ht="18.75" x14ac:dyDescent="0.25">
      <c r="A31" s="13" t="s">
        <v>25</v>
      </c>
      <c r="G31" s="25"/>
    </row>
    <row r="32" spans="1:8" s="1" customFormat="1" x14ac:dyDescent="0.25">
      <c r="A32" s="16" t="s">
        <v>34</v>
      </c>
      <c r="G32" s="25"/>
      <c r="H32" s="5" t="s">
        <v>28</v>
      </c>
    </row>
    <row r="33" spans="1:8" s="1" customFormat="1" x14ac:dyDescent="0.25">
      <c r="A33" s="37"/>
      <c r="B33" s="37">
        <f t="shared" ref="B33:F33" ca="1" si="0">C33-1</f>
        <v>2019</v>
      </c>
      <c r="C33" s="37">
        <f t="shared" ca="1" si="0"/>
        <v>2020</v>
      </c>
      <c r="D33" s="37">
        <f t="shared" ca="1" si="0"/>
        <v>2021</v>
      </c>
      <c r="E33" s="37">
        <f t="shared" ca="1" si="0"/>
        <v>2022</v>
      </c>
      <c r="F33" s="37">
        <f t="shared" ca="1" si="0"/>
        <v>2023</v>
      </c>
      <c r="G33" s="37">
        <f ca="1">H33-1</f>
        <v>2024</v>
      </c>
      <c r="H33" s="6">
        <f ca="1">IF(MONTH(TODAY())&gt;8,YEAR(TODAY())+2,YEAR(TODAY())+1)-1</f>
        <v>2025</v>
      </c>
    </row>
    <row r="34" spans="1:8" s="1" customFormat="1" x14ac:dyDescent="0.25">
      <c r="A34" s="25" t="s">
        <v>89</v>
      </c>
      <c r="B34" s="27">
        <f>B29</f>
        <v>0</v>
      </c>
      <c r="C34" s="27">
        <f>B28</f>
        <v>0</v>
      </c>
      <c r="D34" s="27">
        <f>B27</f>
        <v>0</v>
      </c>
      <c r="E34" s="27">
        <f>B26</f>
        <v>0</v>
      </c>
      <c r="F34" s="27">
        <f>B25</f>
        <v>0</v>
      </c>
      <c r="G34" s="27">
        <f>B24</f>
        <v>0</v>
      </c>
      <c r="H34" s="27">
        <f>B19</f>
        <v>0</v>
      </c>
    </row>
    <row r="35" spans="1:8" s="1" customFormat="1" ht="30" x14ac:dyDescent="0.25">
      <c r="A35" s="26" t="s">
        <v>26</v>
      </c>
      <c r="B35" s="28" t="s">
        <v>27</v>
      </c>
      <c r="C35" s="29" t="e">
        <f t="shared" ref="C35:G35" si="1">(C34-B34)/B34</f>
        <v>#DIV/0!</v>
      </c>
      <c r="D35" s="29" t="e">
        <f t="shared" si="1"/>
        <v>#DIV/0!</v>
      </c>
      <c r="E35" s="29" t="e">
        <f t="shared" si="1"/>
        <v>#DIV/0!</v>
      </c>
      <c r="F35" s="29" t="e">
        <f t="shared" si="1"/>
        <v>#DIV/0!</v>
      </c>
      <c r="G35" s="29" t="e">
        <f t="shared" si="1"/>
        <v>#DIV/0!</v>
      </c>
      <c r="H35" s="29" t="e">
        <f>(H34-G34)/G34</f>
        <v>#DIV/0!</v>
      </c>
    </row>
    <row r="36" spans="1:8" s="1" customFormat="1" x14ac:dyDescent="0.25"/>
    <row r="37" spans="1:8" s="1" customFormat="1" x14ac:dyDescent="0.25">
      <c r="A37" s="87" t="str">
        <f ca="1">_xlfn.CONCAT("6 Year Growth Rate (Average Year over Year ",B33," - ",$H$33, ")")</f>
        <v>6 Year Growth Rate (Average Year over Year 2019 - 2025)</v>
      </c>
      <c r="B37" s="87"/>
      <c r="C37" s="87"/>
      <c r="D37" s="87"/>
      <c r="E37" s="30" t="e">
        <f>AVERAGE(C35:H35)</f>
        <v>#DIV/0!</v>
      </c>
    </row>
    <row r="38" spans="1:8" s="1" customFormat="1" x14ac:dyDescent="0.25">
      <c r="A38" s="87" t="str">
        <f ca="1">_xlfn.CONCAT("5 Year Growth Rate (Average Year over Year ",C33," - ",$H$33,")")</f>
        <v>5 Year Growth Rate (Average Year over Year 2020 - 2025)</v>
      </c>
      <c r="B38" s="87"/>
      <c r="C38" s="87"/>
      <c r="D38" s="87"/>
      <c r="E38" s="30" t="e">
        <f>AVERAGE(D35:H35)</f>
        <v>#DIV/0!</v>
      </c>
    </row>
    <row r="39" spans="1:8" s="1" customFormat="1" x14ac:dyDescent="0.25">
      <c r="A39" s="87" t="str">
        <f ca="1">_xlfn.CONCAT("4 Year Growth Rate (Average Year over Year ",D33," - ",$H$33,")")</f>
        <v>4 Year Growth Rate (Average Year over Year 2021 - 2025)</v>
      </c>
      <c r="B39" s="87"/>
      <c r="C39" s="87"/>
      <c r="D39" s="87"/>
      <c r="E39" s="30" t="e">
        <f>AVERAGE(E35:H35)</f>
        <v>#DIV/0!</v>
      </c>
    </row>
    <row r="40" spans="1:8" s="1" customFormat="1" x14ac:dyDescent="0.25">
      <c r="A40" s="87" t="str">
        <f ca="1">_xlfn.CONCAT("3 Year Growth Rate (Average Year over Year ",E33," - ",$H$33,")")</f>
        <v>3 Year Growth Rate (Average Year over Year 2022 - 2025)</v>
      </c>
      <c r="B40" s="87"/>
      <c r="C40" s="87"/>
      <c r="D40" s="87"/>
      <c r="E40" s="30" t="e">
        <f>AVERAGE(F35:H35)</f>
        <v>#DIV/0!</v>
      </c>
    </row>
    <row r="41" spans="1:8" s="1" customFormat="1" x14ac:dyDescent="0.25">
      <c r="A41" s="87" t="str">
        <f ca="1">_xlfn.CONCAT("2 Year Growth Rate (Average Year over Year ",F33," - ",$H$33,")")</f>
        <v>2 Year Growth Rate (Average Year over Year 2023 - 2025)</v>
      </c>
      <c r="B41" s="87"/>
      <c r="C41" s="87"/>
      <c r="D41" s="87"/>
      <c r="E41" s="30" t="e">
        <f>AVERAGE(G35:H35)</f>
        <v>#DIV/0!</v>
      </c>
    </row>
    <row r="42" spans="1:8" s="1" customFormat="1" x14ac:dyDescent="0.25"/>
    <row r="43" spans="1:8" s="1" customFormat="1" ht="18.75" x14ac:dyDescent="0.3">
      <c r="A43" s="12" t="s">
        <v>90</v>
      </c>
    </row>
    <row r="44" spans="1:8" s="1" customFormat="1" x14ac:dyDescent="0.25">
      <c r="A44" s="16" t="s">
        <v>35</v>
      </c>
    </row>
    <row r="45" spans="1:8" s="1" customFormat="1" x14ac:dyDescent="0.25">
      <c r="A45" s="16" t="s">
        <v>42</v>
      </c>
    </row>
    <row r="46" spans="1:8" s="1" customFormat="1" x14ac:dyDescent="0.25">
      <c r="A46" s="16" t="s">
        <v>43</v>
      </c>
    </row>
    <row r="47" spans="1:8" s="1" customFormat="1" ht="30.75" thickBot="1" x14ac:dyDescent="0.3">
      <c r="D47" s="34" t="s">
        <v>38</v>
      </c>
      <c r="E47" s="33" t="str">
        <f>IF(D48&lt;&gt;FILTER_BRIDGE!F14, "Selected Rate", "")</f>
        <v>Selected Rate</v>
      </c>
      <c r="F47" s="34" t="s">
        <v>41</v>
      </c>
    </row>
    <row r="48" spans="1:8" s="1" customFormat="1" ht="15.75" thickBot="1" x14ac:dyDescent="0.3">
      <c r="A48" s="93" t="s">
        <v>37</v>
      </c>
      <c r="B48" s="93"/>
      <c r="C48" s="94"/>
      <c r="D48" s="40" t="s">
        <v>29</v>
      </c>
      <c r="E48" s="32" t="e">
        <f>IF(D48&lt;&gt;FILTER_BRIDGE!F14, VLOOKUP(D48,FILTER_BRIDGE!F:G,2,FALSE), "Type Rate &gt;&gt;&gt;")</f>
        <v>#DIV/0!</v>
      </c>
      <c r="F48" s="40"/>
    </row>
    <row r="49" spans="1:6" s="1" customFormat="1" x14ac:dyDescent="0.25"/>
    <row r="50" spans="1:6" s="1" customFormat="1" x14ac:dyDescent="0.25">
      <c r="D50" s="92" t="s">
        <v>91</v>
      </c>
      <c r="E50" s="92"/>
      <c r="F50" s="92"/>
    </row>
    <row r="51" spans="1:6" s="1" customFormat="1" x14ac:dyDescent="0.25">
      <c r="D51" s="87" t="str">
        <f ca="1">_xlfn.CONCAT("Partially Estimated ",H33)</f>
        <v>Partially Estimated 2025</v>
      </c>
      <c r="E51" s="87"/>
      <c r="F51" s="35">
        <f>B19</f>
        <v>0</v>
      </c>
    </row>
    <row r="52" spans="1:6" s="1" customFormat="1" x14ac:dyDescent="0.25">
      <c r="D52" s="87" t="s">
        <v>40</v>
      </c>
      <c r="E52" s="87"/>
      <c r="F52" s="36" t="e">
        <f>IF(D48&lt;&gt;FILTER_BRIDGE!F14,E48,F48)</f>
        <v>#DIV/0!</v>
      </c>
    </row>
    <row r="53" spans="1:6" s="1" customFormat="1" ht="15.75" thickBot="1" x14ac:dyDescent="0.3"/>
    <row r="54" spans="1:6" s="1" customFormat="1" ht="21" thickBot="1" x14ac:dyDescent="0.3">
      <c r="A54" s="90" t="str">
        <f ca="1">_xlfn.CONCAT("Forecasted Fee Revenue for Budget Year ",H33+1)</f>
        <v>Forecasted Fee Revenue for Budget Year 2026</v>
      </c>
      <c r="B54" s="91"/>
      <c r="C54" s="91"/>
      <c r="D54" s="91"/>
      <c r="E54" s="91"/>
      <c r="F54" s="39" t="e">
        <f>F51*(1+F52)</f>
        <v>#DIV/0!</v>
      </c>
    </row>
    <row r="55" spans="1:6" s="1" customFormat="1" x14ac:dyDescent="0.25"/>
    <row r="56" spans="1:6" s="1" customFormat="1" x14ac:dyDescent="0.25"/>
    <row r="57" spans="1:6" s="1" customFormat="1" x14ac:dyDescent="0.25"/>
    <row r="58" spans="1:6" s="1" customFormat="1" x14ac:dyDescent="0.25"/>
    <row r="59" spans="1:6" s="1" customFormat="1" x14ac:dyDescent="0.25"/>
    <row r="60" spans="1:6" s="1" customFormat="1" x14ac:dyDescent="0.25"/>
    <row r="61" spans="1:6" s="1" customFormat="1" x14ac:dyDescent="0.25"/>
    <row r="62" spans="1:6" s="1" customFormat="1" x14ac:dyDescent="0.25"/>
    <row r="63" spans="1:6" s="1" customFormat="1" x14ac:dyDescent="0.25"/>
    <row r="64" spans="1:6"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sheetData>
  <mergeCells count="12">
    <mergeCell ref="A54:E54"/>
    <mergeCell ref="D50:F50"/>
    <mergeCell ref="A48:C48"/>
    <mergeCell ref="D51:E51"/>
    <mergeCell ref="D52:E52"/>
    <mergeCell ref="A40:D40"/>
    <mergeCell ref="A41:D41"/>
    <mergeCell ref="A6:B6"/>
    <mergeCell ref="A23:B23"/>
    <mergeCell ref="A37:D37"/>
    <mergeCell ref="A38:D38"/>
    <mergeCell ref="A39:D39"/>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1" id="{2EF6FCDA-5399-43B4-808D-1375BCCD2B4D}">
            <xm:f>$D$48=FILTER_BRIDGE!$F$14</xm:f>
            <x14:dxf>
              <fill>
                <patternFill patternType="none">
                  <bgColor auto="1"/>
                </patternFill>
              </fill>
            </x14:dxf>
          </x14:cfRule>
          <xm:sqref>E47</xm:sqref>
        </x14:conditionalFormatting>
        <x14:conditionalFormatting xmlns:xm="http://schemas.microsoft.com/office/excel/2006/main">
          <x14:cfRule type="expression" priority="30" id="{848F9066-6EB9-43FF-9B07-2EB9434587EF}">
            <xm:f>$D$48=FILTER_BRIDGE!$F$14</xm:f>
            <x14:dxf>
              <font>
                <b/>
                <i val="0"/>
                <color auto="1"/>
              </font>
              <fill>
                <patternFill patternType="none">
                  <bgColor auto="1"/>
                </patternFill>
              </fill>
            </x14:dxf>
          </x14:cfRule>
          <xm:sqref>E48</xm:sqref>
        </x14:conditionalFormatting>
        <x14:conditionalFormatting xmlns:xm="http://schemas.microsoft.com/office/excel/2006/main">
          <x14:cfRule type="expression" priority="29" id="{3548BD94-77CD-4FF9-9DD2-E86D27EA75F5}">
            <xm:f>$D$48&lt;&gt;FILTER_BRIDGE!$F$14</xm:f>
            <x14:dxf>
              <font>
                <color theme="0"/>
              </font>
              <fill>
                <patternFill patternType="none">
                  <bgColor auto="1"/>
                </patternFill>
              </fill>
              <border>
                <left/>
                <right/>
                <top/>
                <bottom/>
                <vertical/>
                <horizontal/>
              </border>
            </x14:dxf>
          </x14:cfRule>
          <xm:sqref>F47:F48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7171A04-A571-4504-9DC6-9EACF968D120}">
          <x14:formula1>
            <xm:f>FILTER_BRIDGE!$F$2:$F$14</xm:f>
          </x14:formula1>
          <xm:sqref>D48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633B-950E-4980-8BF1-BD249322C65C}">
  <sheetPr>
    <tabColor rgb="FF003B5C"/>
  </sheetPr>
  <dimension ref="A1:H454"/>
  <sheetViews>
    <sheetView workbookViewId="0"/>
  </sheetViews>
  <sheetFormatPr defaultRowHeight="15" x14ac:dyDescent="0.25"/>
  <cols>
    <col min="1" max="12" width="15.7109375" customWidth="1"/>
  </cols>
  <sheetData>
    <row r="1" spans="1:8" ht="20.25" x14ac:dyDescent="0.25">
      <c r="A1" s="11" t="s">
        <v>54</v>
      </c>
    </row>
    <row r="2" spans="1:8" ht="18.75" x14ac:dyDescent="0.25">
      <c r="A2" s="9" t="str">
        <f ca="1">_xlfn.CONCAT("Budget Year ", IF(MONTH(TODAY())&gt;8,YEAR(TODAY())+2,YEAR(TODAY())+1))</f>
        <v>Budget Year 2026</v>
      </c>
    </row>
    <row r="3" spans="1:8" s="1" customFormat="1" x14ac:dyDescent="0.25"/>
    <row r="4" spans="1:8" s="1" customFormat="1" ht="18.75" x14ac:dyDescent="0.3">
      <c r="A4" s="12" t="s">
        <v>55</v>
      </c>
    </row>
    <row r="5" spans="1:8" s="1" customFormat="1" x14ac:dyDescent="0.25">
      <c r="A5" s="16" t="s">
        <v>56</v>
      </c>
    </row>
    <row r="6" spans="1:8" s="1" customFormat="1" x14ac:dyDescent="0.25">
      <c r="A6" s="88" t="str">
        <f ca="1">_xlfn.CONCAT("Current Budget Year ", IF(MONTH(TODAY())&gt;8,YEAR(TODAY())+2,YEAR(TODAY())+1)-1)</f>
        <v>Current Budget Year 2025</v>
      </c>
      <c r="B6" s="88"/>
    </row>
    <row r="7" spans="1:8" s="1" customFormat="1" x14ac:dyDescent="0.25">
      <c r="A7" s="3" t="s">
        <v>12</v>
      </c>
      <c r="B7" s="17"/>
    </row>
    <row r="8" spans="1:8" s="1" customFormat="1" x14ac:dyDescent="0.25">
      <c r="A8" s="3" t="s">
        <v>13</v>
      </c>
      <c r="B8" s="22"/>
    </row>
    <row r="9" spans="1:8" s="1" customFormat="1" x14ac:dyDescent="0.25">
      <c r="A9" s="3" t="s">
        <v>14</v>
      </c>
      <c r="B9" s="22"/>
    </row>
    <row r="10" spans="1:8" s="1" customFormat="1" x14ac:dyDescent="0.25">
      <c r="A10" s="3" t="s">
        <v>15</v>
      </c>
      <c r="B10" s="22"/>
    </row>
    <row r="11" spans="1:8" s="1" customFormat="1" x14ac:dyDescent="0.25">
      <c r="A11" s="3" t="s">
        <v>16</v>
      </c>
      <c r="B11" s="22"/>
    </row>
    <row r="12" spans="1:8" s="1" customFormat="1" x14ac:dyDescent="0.25">
      <c r="A12" s="3" t="s">
        <v>17</v>
      </c>
      <c r="B12" s="22"/>
    </row>
    <row r="13" spans="1:8" s="1" customFormat="1" x14ac:dyDescent="0.25">
      <c r="A13" s="3" t="s">
        <v>18</v>
      </c>
      <c r="B13" s="22"/>
    </row>
    <row r="14" spans="1:8" s="1" customFormat="1" x14ac:dyDescent="0.25">
      <c r="A14" s="3" t="s">
        <v>19</v>
      </c>
      <c r="B14" s="22"/>
      <c r="H14" s="85"/>
    </row>
    <row r="15" spans="1:8" s="1" customFormat="1" x14ac:dyDescent="0.25">
      <c r="A15" s="3" t="s">
        <v>20</v>
      </c>
      <c r="B15" s="22"/>
    </row>
    <row r="16" spans="1:8" s="1" customFormat="1" x14ac:dyDescent="0.25">
      <c r="A16" s="3" t="s">
        <v>21</v>
      </c>
      <c r="B16" s="22"/>
    </row>
    <row r="17" spans="1:8" s="1" customFormat="1" x14ac:dyDescent="0.25">
      <c r="A17" s="3" t="s">
        <v>22</v>
      </c>
      <c r="B17" s="22"/>
    </row>
    <row r="18" spans="1:8" s="1" customFormat="1" x14ac:dyDescent="0.25">
      <c r="A18" s="2" t="s">
        <v>23</v>
      </c>
      <c r="B18" s="23"/>
    </row>
    <row r="19" spans="1:8" s="1" customFormat="1" x14ac:dyDescent="0.25">
      <c r="A19" s="21" t="s">
        <v>2</v>
      </c>
      <c r="B19" s="24">
        <f>SUM(B7:B18)</f>
        <v>0</v>
      </c>
    </row>
    <row r="20" spans="1:8" s="1" customFormat="1" x14ac:dyDescent="0.25"/>
    <row r="21" spans="1:8" s="1" customFormat="1" ht="18.75" x14ac:dyDescent="0.3">
      <c r="A21" s="12" t="s">
        <v>57</v>
      </c>
    </row>
    <row r="22" spans="1:8" s="1" customFormat="1" x14ac:dyDescent="0.25">
      <c r="A22" s="16" t="s">
        <v>58</v>
      </c>
    </row>
    <row r="23" spans="1:8" s="1" customFormat="1" x14ac:dyDescent="0.25">
      <c r="A23" s="89" t="s">
        <v>24</v>
      </c>
      <c r="B23" s="89"/>
    </row>
    <row r="24" spans="1:8" s="1" customFormat="1" x14ac:dyDescent="0.25">
      <c r="A24" s="3">
        <f ca="1">IF(MONTH(TODAY())&gt;8,YEAR(TODAY())+2,YEAR(TODAY())+1)-2</f>
        <v>2024</v>
      </c>
      <c r="B24" s="17"/>
    </row>
    <row r="25" spans="1:8" s="1" customFormat="1" x14ac:dyDescent="0.25">
      <c r="A25" s="3">
        <f ca="1">A24-1</f>
        <v>2023</v>
      </c>
      <c r="B25" s="22"/>
    </row>
    <row r="26" spans="1:8" s="1" customFormat="1" x14ac:dyDescent="0.25">
      <c r="A26" s="3">
        <f ca="1">A25-1</f>
        <v>2022</v>
      </c>
      <c r="B26" s="22"/>
    </row>
    <row r="27" spans="1:8" s="1" customFormat="1" x14ac:dyDescent="0.25">
      <c r="A27" s="3">
        <f ca="1">A26-1</f>
        <v>2021</v>
      </c>
      <c r="B27" s="22"/>
    </row>
    <row r="28" spans="1:8" s="1" customFormat="1" x14ac:dyDescent="0.25">
      <c r="A28" s="3">
        <f ca="1">A27-1</f>
        <v>2020</v>
      </c>
      <c r="B28" s="22"/>
    </row>
    <row r="29" spans="1:8" s="1" customFormat="1" x14ac:dyDescent="0.25">
      <c r="A29" s="2">
        <f ca="1">A28-1</f>
        <v>2019</v>
      </c>
      <c r="B29" s="23"/>
    </row>
    <row r="30" spans="1:8" s="1" customFormat="1" x14ac:dyDescent="0.25"/>
    <row r="31" spans="1:8" s="1" customFormat="1" ht="18.75" x14ac:dyDescent="0.25">
      <c r="A31" s="13" t="s">
        <v>25</v>
      </c>
      <c r="G31" s="25"/>
    </row>
    <row r="32" spans="1:8" s="1" customFormat="1" x14ac:dyDescent="0.25">
      <c r="A32" s="16" t="s">
        <v>34</v>
      </c>
      <c r="G32" s="25"/>
      <c r="H32" s="5" t="s">
        <v>28</v>
      </c>
    </row>
    <row r="33" spans="1:8" s="1" customFormat="1" x14ac:dyDescent="0.25">
      <c r="A33" s="37"/>
      <c r="B33" s="37">
        <f t="shared" ref="B33:F33" ca="1" si="0">C33-1</f>
        <v>2019</v>
      </c>
      <c r="C33" s="37">
        <f t="shared" ca="1" si="0"/>
        <v>2020</v>
      </c>
      <c r="D33" s="37">
        <f t="shared" ca="1" si="0"/>
        <v>2021</v>
      </c>
      <c r="E33" s="37">
        <f t="shared" ca="1" si="0"/>
        <v>2022</v>
      </c>
      <c r="F33" s="37">
        <f t="shared" ca="1" si="0"/>
        <v>2023</v>
      </c>
      <c r="G33" s="37">
        <f ca="1">H33-1</f>
        <v>2024</v>
      </c>
      <c r="H33" s="6">
        <f ca="1">IF(MONTH(TODAY())&gt;8,YEAR(TODAY())+2,YEAR(TODAY())+1)-1</f>
        <v>2025</v>
      </c>
    </row>
    <row r="34" spans="1:8" s="1" customFormat="1" x14ac:dyDescent="0.25">
      <c r="A34" s="25" t="s">
        <v>59</v>
      </c>
      <c r="B34" s="27">
        <f>B29</f>
        <v>0</v>
      </c>
      <c r="C34" s="27">
        <f>B28</f>
        <v>0</v>
      </c>
      <c r="D34" s="27">
        <f>B27</f>
        <v>0</v>
      </c>
      <c r="E34" s="27">
        <f>B26</f>
        <v>0</v>
      </c>
      <c r="F34" s="27">
        <f>B25</f>
        <v>0</v>
      </c>
      <c r="G34" s="27">
        <f>B24</f>
        <v>0</v>
      </c>
      <c r="H34" s="27">
        <f>B19</f>
        <v>0</v>
      </c>
    </row>
    <row r="35" spans="1:8" s="1" customFormat="1" ht="30" x14ac:dyDescent="0.25">
      <c r="A35" s="26" t="s">
        <v>26</v>
      </c>
      <c r="B35" s="28" t="s">
        <v>27</v>
      </c>
      <c r="C35" s="29" t="e">
        <f t="shared" ref="C35:G35" si="1">(C34-B34)/B34</f>
        <v>#DIV/0!</v>
      </c>
      <c r="D35" s="29" t="e">
        <f t="shared" si="1"/>
        <v>#DIV/0!</v>
      </c>
      <c r="E35" s="29" t="e">
        <f t="shared" si="1"/>
        <v>#DIV/0!</v>
      </c>
      <c r="F35" s="29" t="e">
        <f t="shared" si="1"/>
        <v>#DIV/0!</v>
      </c>
      <c r="G35" s="29" t="e">
        <f t="shared" si="1"/>
        <v>#DIV/0!</v>
      </c>
      <c r="H35" s="29" t="e">
        <f>(H34-G34)/G34</f>
        <v>#DIV/0!</v>
      </c>
    </row>
    <row r="36" spans="1:8" s="1" customFormat="1" x14ac:dyDescent="0.25"/>
    <row r="37" spans="1:8" s="1" customFormat="1" x14ac:dyDescent="0.25">
      <c r="A37" s="87" t="str">
        <f ca="1">_xlfn.CONCAT("6 Year Growth Rate (Average Year over Year ",B33," - ",$H$33, ")")</f>
        <v>6 Year Growth Rate (Average Year over Year 2019 - 2025)</v>
      </c>
      <c r="B37" s="87"/>
      <c r="C37" s="87"/>
      <c r="D37" s="87"/>
      <c r="E37" s="30" t="e">
        <f>AVERAGE(C35:H35)</f>
        <v>#DIV/0!</v>
      </c>
    </row>
    <row r="38" spans="1:8" s="1" customFormat="1" x14ac:dyDescent="0.25">
      <c r="A38" s="87" t="str">
        <f ca="1">_xlfn.CONCAT("5 Year Growth Rate (Average Year over Year ",C33," - ",$H$33,")")</f>
        <v>5 Year Growth Rate (Average Year over Year 2020 - 2025)</v>
      </c>
      <c r="B38" s="87"/>
      <c r="C38" s="87"/>
      <c r="D38" s="87"/>
      <c r="E38" s="30" t="e">
        <f>AVERAGE(D35:H35)</f>
        <v>#DIV/0!</v>
      </c>
    </row>
    <row r="39" spans="1:8" s="1" customFormat="1" x14ac:dyDescent="0.25">
      <c r="A39" s="87" t="str">
        <f ca="1">_xlfn.CONCAT("4 Year Growth Rate (Average Year over Year ",D33," - ",$H$33,")")</f>
        <v>4 Year Growth Rate (Average Year over Year 2021 - 2025)</v>
      </c>
      <c r="B39" s="87"/>
      <c r="C39" s="87"/>
      <c r="D39" s="87"/>
      <c r="E39" s="30" t="e">
        <f>AVERAGE(E35:H35)</f>
        <v>#DIV/0!</v>
      </c>
    </row>
    <row r="40" spans="1:8" s="1" customFormat="1" x14ac:dyDescent="0.25">
      <c r="A40" s="87" t="str">
        <f ca="1">_xlfn.CONCAT("3 Year Growth Rate (Average Year over Year ",E33," - ",$H$33,")")</f>
        <v>3 Year Growth Rate (Average Year over Year 2022 - 2025)</v>
      </c>
      <c r="B40" s="87"/>
      <c r="C40" s="87"/>
      <c r="D40" s="87"/>
      <c r="E40" s="30" t="e">
        <f>AVERAGE(F35:H35)</f>
        <v>#DIV/0!</v>
      </c>
    </row>
    <row r="41" spans="1:8" s="1" customFormat="1" x14ac:dyDescent="0.25">
      <c r="A41" s="87" t="str">
        <f ca="1">_xlfn.CONCAT("2 Year Growth Rate (Average Year over Year ",F33," - ",$H$33,")")</f>
        <v>2 Year Growth Rate (Average Year over Year 2023 - 2025)</v>
      </c>
      <c r="B41" s="87"/>
      <c r="C41" s="87"/>
      <c r="D41" s="87"/>
      <c r="E41" s="30" t="e">
        <f>AVERAGE(G35:H35)</f>
        <v>#DIV/0!</v>
      </c>
    </row>
    <row r="42" spans="1:8" s="1" customFormat="1" x14ac:dyDescent="0.25"/>
    <row r="43" spans="1:8" s="1" customFormat="1" ht="18.75" x14ac:dyDescent="0.3">
      <c r="A43" s="12" t="s">
        <v>60</v>
      </c>
    </row>
    <row r="44" spans="1:8" s="1" customFormat="1" x14ac:dyDescent="0.25">
      <c r="A44" s="16" t="s">
        <v>35</v>
      </c>
    </row>
    <row r="45" spans="1:8" s="1" customFormat="1" x14ac:dyDescent="0.25">
      <c r="A45" s="16" t="s">
        <v>42</v>
      </c>
    </row>
    <row r="46" spans="1:8" s="1" customFormat="1" x14ac:dyDescent="0.25">
      <c r="A46" s="16" t="s">
        <v>43</v>
      </c>
    </row>
    <row r="47" spans="1:8" s="1" customFormat="1" ht="30.75" thickBot="1" x14ac:dyDescent="0.3">
      <c r="D47" s="34" t="s">
        <v>38</v>
      </c>
      <c r="E47" s="33" t="str">
        <f>IF(D48&lt;&gt;FILTER_BRIDGE!F14, "Selected Rate", "")</f>
        <v>Selected Rate</v>
      </c>
      <c r="F47" s="34" t="s">
        <v>41</v>
      </c>
    </row>
    <row r="48" spans="1:8" s="1" customFormat="1" ht="15.75" thickBot="1" x14ac:dyDescent="0.3">
      <c r="A48" s="93" t="s">
        <v>37</v>
      </c>
      <c r="B48" s="93"/>
      <c r="C48" s="94"/>
      <c r="D48" s="40" t="s">
        <v>29</v>
      </c>
      <c r="E48" s="32" t="e">
        <f>IF(D48&lt;&gt;FILTER_BRIDGE!I14, VLOOKUP(D48,FILTER_BRIDGE!I:J,2,FALSE), "Type Rate &gt;&gt;&gt;")</f>
        <v>#DIV/0!</v>
      </c>
      <c r="F48" s="40"/>
    </row>
    <row r="49" spans="1:6" s="1" customFormat="1" x14ac:dyDescent="0.25"/>
    <row r="50" spans="1:6" s="1" customFormat="1" x14ac:dyDescent="0.25">
      <c r="D50" s="92" t="s">
        <v>61</v>
      </c>
      <c r="E50" s="92"/>
      <c r="F50" s="92"/>
    </row>
    <row r="51" spans="1:6" s="1" customFormat="1" x14ac:dyDescent="0.25">
      <c r="D51" s="87" t="str">
        <f ca="1">_xlfn.CONCAT("Partially Estimated ",H33)</f>
        <v>Partially Estimated 2025</v>
      </c>
      <c r="E51" s="87"/>
      <c r="F51" s="35">
        <f>B19</f>
        <v>0</v>
      </c>
    </row>
    <row r="52" spans="1:6" s="1" customFormat="1" x14ac:dyDescent="0.25">
      <c r="D52" s="87" t="s">
        <v>40</v>
      </c>
      <c r="E52" s="87"/>
      <c r="F52" s="36" t="e">
        <f>IF(D48&lt;&gt;FILTER_BRIDGE!F14,E48,F48)</f>
        <v>#DIV/0!</v>
      </c>
    </row>
    <row r="53" spans="1:6" s="1" customFormat="1" ht="15.75" thickBot="1" x14ac:dyDescent="0.3"/>
    <row r="54" spans="1:6" s="1" customFormat="1" ht="21" thickBot="1" x14ac:dyDescent="0.3">
      <c r="A54" s="90" t="str">
        <f ca="1">_xlfn.CONCAT("Forecasted Other Tax Revenue for Budget Year ",H33+1)</f>
        <v>Forecasted Other Tax Revenue for Budget Year 2026</v>
      </c>
      <c r="B54" s="91"/>
      <c r="C54" s="91"/>
      <c r="D54" s="91"/>
      <c r="E54" s="91"/>
      <c r="F54" s="39" t="e">
        <f>F51*(1+F52)</f>
        <v>#DIV/0!</v>
      </c>
    </row>
    <row r="55" spans="1:6" s="1" customFormat="1" x14ac:dyDescent="0.25"/>
    <row r="56" spans="1:6" s="1" customFormat="1" x14ac:dyDescent="0.25"/>
    <row r="57" spans="1:6" s="1" customFormat="1" x14ac:dyDescent="0.25"/>
    <row r="58" spans="1:6" s="1" customFormat="1" x14ac:dyDescent="0.25"/>
    <row r="59" spans="1:6" s="1" customFormat="1" x14ac:dyDescent="0.25"/>
    <row r="60" spans="1:6" s="1" customFormat="1" x14ac:dyDescent="0.25"/>
    <row r="61" spans="1:6" s="1" customFormat="1" x14ac:dyDescent="0.25"/>
    <row r="62" spans="1:6" s="1" customFormat="1" x14ac:dyDescent="0.25"/>
    <row r="63" spans="1:6" s="1" customFormat="1" x14ac:dyDescent="0.25"/>
    <row r="64" spans="1:6"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sheetData>
  <mergeCells count="12">
    <mergeCell ref="A54:E54"/>
    <mergeCell ref="A6:B6"/>
    <mergeCell ref="A23:B23"/>
    <mergeCell ref="A37:D37"/>
    <mergeCell ref="A38:D38"/>
    <mergeCell ref="A39:D39"/>
    <mergeCell ref="A40:D40"/>
    <mergeCell ref="A41:D41"/>
    <mergeCell ref="A48:C48"/>
    <mergeCell ref="D50:F50"/>
    <mergeCell ref="D51:E51"/>
    <mergeCell ref="D52:E5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FABD0DB1-A0CB-4C41-B548-74A1428A1744}">
            <xm:f>$D$48=FILTER_BRIDGE!$F$14</xm:f>
            <x14:dxf>
              <fill>
                <patternFill patternType="none">
                  <bgColor auto="1"/>
                </patternFill>
              </fill>
            </x14:dxf>
          </x14:cfRule>
          <xm:sqref>E47</xm:sqref>
        </x14:conditionalFormatting>
        <x14:conditionalFormatting xmlns:xm="http://schemas.microsoft.com/office/excel/2006/main">
          <x14:cfRule type="expression" priority="2" id="{B1DCECDF-31AB-4BE7-B215-CEA994FC1BA1}">
            <xm:f>$D$48=FILTER_BRIDGE!$F$14</xm:f>
            <x14:dxf>
              <font>
                <b/>
                <i val="0"/>
                <color auto="1"/>
              </font>
              <fill>
                <patternFill patternType="none">
                  <bgColor auto="1"/>
                </patternFill>
              </fill>
            </x14:dxf>
          </x14:cfRule>
          <xm:sqref>E48</xm:sqref>
        </x14:conditionalFormatting>
        <x14:conditionalFormatting xmlns:xm="http://schemas.microsoft.com/office/excel/2006/main">
          <x14:cfRule type="expression" priority="1" id="{323C38F7-E2F3-4F82-BCE8-185B2193B8D8}">
            <xm:f>$D$48&lt;&gt;FILTER_BRIDGE!$F$14</xm:f>
            <x14:dxf>
              <font>
                <color theme="0"/>
              </font>
              <fill>
                <patternFill patternType="none">
                  <bgColor auto="1"/>
                </patternFill>
              </fill>
              <border>
                <left/>
                <right/>
                <top/>
                <bottom/>
                <vertical/>
                <horizontal/>
              </border>
            </x14:dxf>
          </x14:cfRule>
          <xm:sqref>F47:F48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BA52524-5C8C-4289-B2E5-29938AD1384A}">
          <x14:formula1>
            <xm:f>FILTER_BRIDGE!$I$2:$I$14</xm:f>
          </x14:formula1>
          <xm:sqref>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A7DC-DD48-4D65-9823-8DB9669ACA13}">
  <sheetPr>
    <tabColor rgb="FF9B2743"/>
  </sheetPr>
  <dimension ref="A1:AT130"/>
  <sheetViews>
    <sheetView workbookViewId="0"/>
  </sheetViews>
  <sheetFormatPr defaultColWidth="8.85546875" defaultRowHeight="15" outlineLevelRow="1" x14ac:dyDescent="0.25"/>
  <cols>
    <col min="1" max="1" width="36.7109375" style="1" customWidth="1"/>
    <col min="2" max="2" width="15.7109375" style="1" customWidth="1"/>
    <col min="3" max="3" width="36.7109375" style="1" customWidth="1"/>
    <col min="4" max="10" width="15.7109375" style="1" customWidth="1"/>
    <col min="11" max="25" width="8.85546875" style="1"/>
    <col min="26" max="27" width="8.85546875" style="1" hidden="1" customWidth="1"/>
    <col min="28" max="16384" width="8.85546875" style="1"/>
  </cols>
  <sheetData>
    <row r="1" spans="1:46" ht="22.5" x14ac:dyDescent="0.25">
      <c r="A1" s="11" t="s">
        <v>110</v>
      </c>
      <c r="B1" s="97"/>
      <c r="E1" s="98"/>
      <c r="F1" s="98"/>
      <c r="G1" s="98"/>
      <c r="H1" s="98"/>
      <c r="I1" s="98"/>
      <c r="Z1" s="1" t="e" cm="1">
        <f t="array" aca="1" ref="Z1" ca="1">[1]FILTER_BRIDGE!K2:INDIRECT([1]FILTER_BRIDGE!O3)</f>
        <v>#VALUE!</v>
      </c>
      <c r="AA1" s="99">
        <v>1</v>
      </c>
    </row>
    <row r="2" spans="1:46" ht="22.5" x14ac:dyDescent="0.25">
      <c r="A2" s="100" t="s">
        <v>93</v>
      </c>
      <c r="B2" s="97"/>
      <c r="E2" s="98"/>
      <c r="F2" s="98"/>
      <c r="G2" s="98"/>
      <c r="H2" s="98"/>
      <c r="I2" s="98"/>
      <c r="AT2" s="99"/>
    </row>
    <row r="3" spans="1:46" ht="20.25" x14ac:dyDescent="0.3">
      <c r="A3" s="10" t="str">
        <f ca="1">_xlfn.CONCAT("Budget Year | ", IF(MONTH(TODAY())&gt;8,YEAR(TODAY())+2,YEAR(TODAY())+1))</f>
        <v>Budget Year | 2026</v>
      </c>
      <c r="B3" s="101"/>
      <c r="C3" s="102"/>
      <c r="E3" s="103"/>
      <c r="G3" s="103"/>
    </row>
    <row r="4" spans="1:46" ht="20.25" x14ac:dyDescent="0.3">
      <c r="B4" s="104"/>
    </row>
    <row r="5" spans="1:46" ht="20.25" x14ac:dyDescent="0.25">
      <c r="A5" s="13" t="s">
        <v>111</v>
      </c>
      <c r="B5" s="138" t="s">
        <v>116</v>
      </c>
      <c r="C5" s="139"/>
      <c r="D5" s="139"/>
      <c r="E5" s="139"/>
    </row>
    <row r="7" spans="1:46" ht="18.75" x14ac:dyDescent="0.3">
      <c r="A7" s="12" t="s">
        <v>94</v>
      </c>
    </row>
    <row r="8" spans="1:46" x14ac:dyDescent="0.25">
      <c r="A8" s="16" t="s">
        <v>95</v>
      </c>
    </row>
    <row r="9" spans="1:46" x14ac:dyDescent="0.25">
      <c r="G9" s="105" t="s">
        <v>96</v>
      </c>
      <c r="H9" s="106"/>
      <c r="I9" s="107"/>
    </row>
    <row r="10" spans="1:46" ht="45" x14ac:dyDescent="0.25">
      <c r="A10" s="6" t="str">
        <f>IF(AA1=1, "Fund", "NO DEBT - Schedule Complete")</f>
        <v>Fund</v>
      </c>
      <c r="B10" s="108" t="s">
        <v>97</v>
      </c>
      <c r="C10" s="108" t="s">
        <v>98</v>
      </c>
      <c r="D10" s="108" t="s">
        <v>99</v>
      </c>
      <c r="E10" s="108" t="s">
        <v>100</v>
      </c>
      <c r="F10" s="108" t="s">
        <v>101</v>
      </c>
      <c r="G10" s="109" t="s">
        <v>102</v>
      </c>
      <c r="H10" s="108" t="s">
        <v>103</v>
      </c>
      <c r="I10" s="110" t="s">
        <v>104</v>
      </c>
      <c r="J10" s="108" t="s">
        <v>105</v>
      </c>
    </row>
    <row r="11" spans="1:46" x14ac:dyDescent="0.25">
      <c r="A11" s="111"/>
      <c r="B11" s="5"/>
      <c r="C11" s="112"/>
      <c r="D11" s="113"/>
      <c r="E11" s="113"/>
      <c r="F11" s="113"/>
      <c r="G11" s="114"/>
      <c r="H11" s="113"/>
      <c r="I11" s="115">
        <f>SUM(G11:H11)</f>
        <v>0</v>
      </c>
      <c r="J11" s="116"/>
    </row>
    <row r="12" spans="1:46" x14ac:dyDescent="0.25">
      <c r="A12" s="111"/>
      <c r="B12" s="5"/>
      <c r="C12" s="112"/>
      <c r="D12" s="117"/>
      <c r="E12" s="117"/>
      <c r="F12" s="117"/>
      <c r="G12" s="118"/>
      <c r="H12" s="117"/>
      <c r="I12" s="119">
        <f t="shared" ref="I12:I38" si="0">SUM(G12:H12)</f>
        <v>0</v>
      </c>
      <c r="J12" s="116"/>
    </row>
    <row r="13" spans="1:46" x14ac:dyDescent="0.25">
      <c r="A13" s="111"/>
      <c r="B13" s="5"/>
      <c r="C13" s="112"/>
      <c r="D13" s="117"/>
      <c r="E13" s="117"/>
      <c r="F13" s="117"/>
      <c r="G13" s="118"/>
      <c r="H13" s="117"/>
      <c r="I13" s="119">
        <f t="shared" si="0"/>
        <v>0</v>
      </c>
      <c r="J13" s="116"/>
    </row>
    <row r="14" spans="1:46" x14ac:dyDescent="0.25">
      <c r="A14" s="111"/>
      <c r="B14" s="5"/>
      <c r="C14" s="112"/>
      <c r="D14" s="117"/>
      <c r="E14" s="117"/>
      <c r="F14" s="117"/>
      <c r="G14" s="118"/>
      <c r="H14" s="117"/>
      <c r="I14" s="119">
        <f t="shared" si="0"/>
        <v>0</v>
      </c>
      <c r="J14" s="116"/>
    </row>
    <row r="15" spans="1:46" x14ac:dyDescent="0.25">
      <c r="A15" s="111"/>
      <c r="B15" s="5"/>
      <c r="C15" s="112"/>
      <c r="D15" s="117"/>
      <c r="E15" s="117"/>
      <c r="F15" s="117"/>
      <c r="G15" s="118"/>
      <c r="H15" s="117"/>
      <c r="I15" s="119">
        <f t="shared" si="0"/>
        <v>0</v>
      </c>
      <c r="J15" s="116"/>
    </row>
    <row r="16" spans="1:46" x14ac:dyDescent="0.25">
      <c r="A16" s="111"/>
      <c r="B16" s="5"/>
      <c r="C16" s="112"/>
      <c r="D16" s="117"/>
      <c r="E16" s="117"/>
      <c r="F16" s="117"/>
      <c r="G16" s="118"/>
      <c r="H16" s="117"/>
      <c r="I16" s="119">
        <f t="shared" si="0"/>
        <v>0</v>
      </c>
      <c r="J16" s="116"/>
    </row>
    <row r="17" spans="1:10" x14ac:dyDescent="0.25">
      <c r="A17" s="111"/>
      <c r="B17" s="5"/>
      <c r="C17" s="112"/>
      <c r="D17" s="117"/>
      <c r="E17" s="117"/>
      <c r="F17" s="117"/>
      <c r="G17" s="118"/>
      <c r="H17" s="117"/>
      <c r="I17" s="119">
        <f t="shared" si="0"/>
        <v>0</v>
      </c>
      <c r="J17" s="116"/>
    </row>
    <row r="18" spans="1:10" x14ac:dyDescent="0.25">
      <c r="A18" s="111"/>
      <c r="B18" s="5"/>
      <c r="C18" s="112"/>
      <c r="D18" s="117"/>
      <c r="E18" s="117"/>
      <c r="F18" s="117"/>
      <c r="G18" s="118"/>
      <c r="H18" s="117"/>
      <c r="I18" s="119">
        <f t="shared" si="0"/>
        <v>0</v>
      </c>
      <c r="J18" s="116"/>
    </row>
    <row r="19" spans="1:10" x14ac:dyDescent="0.25">
      <c r="A19" s="111"/>
      <c r="B19" s="5"/>
      <c r="C19" s="112"/>
      <c r="D19" s="117"/>
      <c r="E19" s="117"/>
      <c r="F19" s="117"/>
      <c r="G19" s="118"/>
      <c r="H19" s="117"/>
      <c r="I19" s="119">
        <f t="shared" si="0"/>
        <v>0</v>
      </c>
      <c r="J19" s="116"/>
    </row>
    <row r="20" spans="1:10" x14ac:dyDescent="0.25">
      <c r="A20" s="111"/>
      <c r="B20" s="5"/>
      <c r="C20" s="112"/>
      <c r="D20" s="117"/>
      <c r="E20" s="117"/>
      <c r="F20" s="117"/>
      <c r="G20" s="118"/>
      <c r="H20" s="117"/>
      <c r="I20" s="119">
        <f t="shared" si="0"/>
        <v>0</v>
      </c>
      <c r="J20" s="116"/>
    </row>
    <row r="21" spans="1:10" hidden="1" outlineLevel="1" x14ac:dyDescent="0.25">
      <c r="A21" s="111"/>
      <c r="B21" s="5"/>
      <c r="C21" s="112"/>
      <c r="D21" s="117"/>
      <c r="E21" s="117"/>
      <c r="F21" s="117"/>
      <c r="G21" s="118"/>
      <c r="H21" s="117"/>
      <c r="I21" s="119">
        <f t="shared" si="0"/>
        <v>0</v>
      </c>
      <c r="J21" s="116"/>
    </row>
    <row r="22" spans="1:10" hidden="1" outlineLevel="1" x14ac:dyDescent="0.25">
      <c r="A22" s="111"/>
      <c r="B22" s="5"/>
      <c r="C22" s="112"/>
      <c r="D22" s="117"/>
      <c r="E22" s="117"/>
      <c r="F22" s="117"/>
      <c r="G22" s="118"/>
      <c r="H22" s="117"/>
      <c r="I22" s="119">
        <f t="shared" si="0"/>
        <v>0</v>
      </c>
      <c r="J22" s="116"/>
    </row>
    <row r="23" spans="1:10" hidden="1" outlineLevel="1" x14ac:dyDescent="0.25">
      <c r="A23" s="111"/>
      <c r="B23" s="5"/>
      <c r="C23" s="112"/>
      <c r="D23" s="117"/>
      <c r="E23" s="117"/>
      <c r="F23" s="117"/>
      <c r="G23" s="118"/>
      <c r="H23" s="117"/>
      <c r="I23" s="119">
        <f t="shared" si="0"/>
        <v>0</v>
      </c>
      <c r="J23" s="116"/>
    </row>
    <row r="24" spans="1:10" hidden="1" outlineLevel="1" x14ac:dyDescent="0.25">
      <c r="A24" s="111"/>
      <c r="B24" s="5"/>
      <c r="C24" s="112"/>
      <c r="D24" s="117"/>
      <c r="E24" s="117"/>
      <c r="F24" s="117"/>
      <c r="G24" s="118"/>
      <c r="H24" s="117"/>
      <c r="I24" s="119">
        <f t="shared" si="0"/>
        <v>0</v>
      </c>
      <c r="J24" s="116"/>
    </row>
    <row r="25" spans="1:10" hidden="1" outlineLevel="1" x14ac:dyDescent="0.25">
      <c r="A25" s="111"/>
      <c r="B25" s="5"/>
      <c r="C25" s="112"/>
      <c r="D25" s="117"/>
      <c r="E25" s="117"/>
      <c r="F25" s="117"/>
      <c r="G25" s="118"/>
      <c r="H25" s="117"/>
      <c r="I25" s="119">
        <f t="shared" si="0"/>
        <v>0</v>
      </c>
      <c r="J25" s="116"/>
    </row>
    <row r="26" spans="1:10" hidden="1" outlineLevel="1" x14ac:dyDescent="0.25">
      <c r="A26" s="111"/>
      <c r="B26" s="5"/>
      <c r="C26" s="112"/>
      <c r="D26" s="117"/>
      <c r="E26" s="117"/>
      <c r="F26" s="117"/>
      <c r="G26" s="118"/>
      <c r="H26" s="117"/>
      <c r="I26" s="119">
        <f t="shared" si="0"/>
        <v>0</v>
      </c>
      <c r="J26" s="116"/>
    </row>
    <row r="27" spans="1:10" hidden="1" outlineLevel="1" x14ac:dyDescent="0.25">
      <c r="A27" s="111"/>
      <c r="B27" s="5"/>
      <c r="C27" s="112"/>
      <c r="D27" s="117"/>
      <c r="E27" s="117"/>
      <c r="F27" s="117"/>
      <c r="G27" s="118"/>
      <c r="H27" s="117"/>
      <c r="I27" s="119">
        <f t="shared" si="0"/>
        <v>0</v>
      </c>
      <c r="J27" s="116"/>
    </row>
    <row r="28" spans="1:10" hidden="1" outlineLevel="1" x14ac:dyDescent="0.25">
      <c r="A28" s="111"/>
      <c r="B28" s="5"/>
      <c r="C28" s="112"/>
      <c r="D28" s="117"/>
      <c r="E28" s="117"/>
      <c r="F28" s="117"/>
      <c r="G28" s="118"/>
      <c r="H28" s="117"/>
      <c r="I28" s="119">
        <f t="shared" si="0"/>
        <v>0</v>
      </c>
      <c r="J28" s="116"/>
    </row>
    <row r="29" spans="1:10" hidden="1" outlineLevel="1" x14ac:dyDescent="0.25">
      <c r="A29" s="111"/>
      <c r="B29" s="5"/>
      <c r="C29" s="112"/>
      <c r="D29" s="117"/>
      <c r="E29" s="117"/>
      <c r="F29" s="117"/>
      <c r="G29" s="118"/>
      <c r="H29" s="117"/>
      <c r="I29" s="119">
        <f t="shared" si="0"/>
        <v>0</v>
      </c>
      <c r="J29" s="116"/>
    </row>
    <row r="30" spans="1:10" hidden="1" outlineLevel="1" x14ac:dyDescent="0.25">
      <c r="A30" s="111"/>
      <c r="B30" s="5"/>
      <c r="C30" s="112"/>
      <c r="D30" s="117"/>
      <c r="E30" s="117"/>
      <c r="F30" s="117"/>
      <c r="G30" s="118"/>
      <c r="H30" s="117"/>
      <c r="I30" s="119">
        <f t="shared" si="0"/>
        <v>0</v>
      </c>
      <c r="J30" s="116"/>
    </row>
    <row r="31" spans="1:10" hidden="1" outlineLevel="1" x14ac:dyDescent="0.25">
      <c r="A31" s="111"/>
      <c r="B31" s="5"/>
      <c r="C31" s="112"/>
      <c r="D31" s="117"/>
      <c r="E31" s="117"/>
      <c r="F31" s="117"/>
      <c r="G31" s="118"/>
      <c r="H31" s="117"/>
      <c r="I31" s="119">
        <f t="shared" si="0"/>
        <v>0</v>
      </c>
      <c r="J31" s="116"/>
    </row>
    <row r="32" spans="1:10" hidden="1" outlineLevel="1" x14ac:dyDescent="0.25">
      <c r="A32" s="111"/>
      <c r="B32" s="5"/>
      <c r="C32" s="112"/>
      <c r="D32" s="117"/>
      <c r="E32" s="117"/>
      <c r="F32" s="117"/>
      <c r="G32" s="118"/>
      <c r="H32" s="117"/>
      <c r="I32" s="119">
        <f t="shared" si="0"/>
        <v>0</v>
      </c>
      <c r="J32" s="116"/>
    </row>
    <row r="33" spans="1:10" hidden="1" outlineLevel="1" x14ac:dyDescent="0.25">
      <c r="A33" s="111"/>
      <c r="B33" s="5"/>
      <c r="C33" s="112"/>
      <c r="D33" s="117"/>
      <c r="E33" s="117"/>
      <c r="F33" s="117"/>
      <c r="G33" s="118"/>
      <c r="H33" s="117"/>
      <c r="I33" s="119">
        <f t="shared" si="0"/>
        <v>0</v>
      </c>
      <c r="J33" s="116"/>
    </row>
    <row r="34" spans="1:10" hidden="1" outlineLevel="1" x14ac:dyDescent="0.25">
      <c r="A34" s="111"/>
      <c r="B34" s="5"/>
      <c r="C34" s="112"/>
      <c r="D34" s="117"/>
      <c r="E34" s="117"/>
      <c r="F34" s="117"/>
      <c r="G34" s="118"/>
      <c r="H34" s="117"/>
      <c r="I34" s="119">
        <f t="shared" si="0"/>
        <v>0</v>
      </c>
      <c r="J34" s="116"/>
    </row>
    <row r="35" spans="1:10" hidden="1" outlineLevel="1" x14ac:dyDescent="0.25">
      <c r="A35" s="111"/>
      <c r="B35" s="5"/>
      <c r="C35" s="112"/>
      <c r="D35" s="117"/>
      <c r="E35" s="117"/>
      <c r="F35" s="117"/>
      <c r="G35" s="118"/>
      <c r="H35" s="117"/>
      <c r="I35" s="119">
        <f t="shared" si="0"/>
        <v>0</v>
      </c>
      <c r="J35" s="116"/>
    </row>
    <row r="36" spans="1:10" hidden="1" outlineLevel="1" x14ac:dyDescent="0.25">
      <c r="A36" s="111"/>
      <c r="B36" s="5"/>
      <c r="C36" s="112"/>
      <c r="D36" s="117"/>
      <c r="E36" s="117"/>
      <c r="F36" s="117"/>
      <c r="G36" s="118"/>
      <c r="H36" s="117"/>
      <c r="I36" s="119">
        <f t="shared" si="0"/>
        <v>0</v>
      </c>
      <c r="J36" s="116"/>
    </row>
    <row r="37" spans="1:10" hidden="1" outlineLevel="1" x14ac:dyDescent="0.25">
      <c r="A37" s="111"/>
      <c r="B37" s="5"/>
      <c r="C37" s="112"/>
      <c r="D37" s="117"/>
      <c r="E37" s="117"/>
      <c r="F37" s="117"/>
      <c r="G37" s="118"/>
      <c r="H37" s="117"/>
      <c r="I37" s="119">
        <f t="shared" si="0"/>
        <v>0</v>
      </c>
      <c r="J37" s="116"/>
    </row>
    <row r="38" spans="1:10" hidden="1" outlineLevel="1" x14ac:dyDescent="0.25">
      <c r="A38" s="111"/>
      <c r="B38" s="5"/>
      <c r="C38" s="112"/>
      <c r="D38" s="117"/>
      <c r="E38" s="117"/>
      <c r="F38" s="117"/>
      <c r="G38" s="118"/>
      <c r="H38" s="117"/>
      <c r="I38" s="120">
        <f t="shared" si="0"/>
        <v>0</v>
      </c>
      <c r="J38" s="116"/>
    </row>
    <row r="39" spans="1:10" collapsed="1" x14ac:dyDescent="0.25">
      <c r="A39" s="121"/>
      <c r="B39" s="121"/>
      <c r="C39" s="122" t="s">
        <v>2</v>
      </c>
      <c r="D39" s="123">
        <f t="shared" ref="D39:I39" si="1">SUM(D11:D38)</f>
        <v>0</v>
      </c>
      <c r="E39" s="123">
        <f t="shared" si="1"/>
        <v>0</v>
      </c>
      <c r="F39" s="123">
        <f t="shared" si="1"/>
        <v>0</v>
      </c>
      <c r="G39" s="124">
        <f t="shared" si="1"/>
        <v>0</v>
      </c>
      <c r="H39" s="125">
        <f t="shared" si="1"/>
        <v>0</v>
      </c>
      <c r="I39" s="126">
        <f t="shared" si="1"/>
        <v>0</v>
      </c>
      <c r="J39" s="121"/>
    </row>
    <row r="41" spans="1:10" ht="18.75" x14ac:dyDescent="0.3">
      <c r="A41" s="12" t="s">
        <v>106</v>
      </c>
    </row>
    <row r="42" spans="1:10" ht="13.9" customHeight="1" x14ac:dyDescent="0.25">
      <c r="A42" s="127" t="str">
        <f>[1]FILTER_BRIDGE!K2</f>
        <v xml:space="preserve">     Select Fund Here:</v>
      </c>
      <c r="C42" s="128" t="s">
        <v>96</v>
      </c>
      <c r="D42" s="129"/>
      <c r="E42" s="130"/>
      <c r="F42" s="3"/>
    </row>
    <row r="43" spans="1:10" x14ac:dyDescent="0.25">
      <c r="A43" s="6" t="str">
        <f>IF(AA1=1, "Fund", "NO DEBT - Schedule Complete")</f>
        <v>Fund</v>
      </c>
      <c r="B43" s="131" t="s">
        <v>107</v>
      </c>
      <c r="C43" s="131" t="s">
        <v>102</v>
      </c>
      <c r="D43" s="131" t="s">
        <v>103</v>
      </c>
      <c r="E43" s="131" t="s">
        <v>104</v>
      </c>
      <c r="F43" s="3"/>
    </row>
    <row r="44" spans="1:10" x14ac:dyDescent="0.25">
      <c r="A44" s="132" t="str" cm="1">
        <f t="array" ref="A44">IFERROR(INDEX($A$11:$A$38, MATCH(0,IF($A$11:$A$38="",1,COUNTIF($A$42:A43,$A$11:$A$38)),0)),"")</f>
        <v/>
      </c>
      <c r="B44" s="133" t="str">
        <f t="shared" ref="B44:B71" si="2">IF(A44&lt;&gt;"",COUNTIF($A$11:$A$38,A44),"")</f>
        <v/>
      </c>
      <c r="C44" s="134" t="str">
        <f>IF(A44&lt;&gt;"",SUMIF($A$11:$A$38,A44,$G$11:$G$38),"")</f>
        <v/>
      </c>
      <c r="D44" s="134" t="str">
        <f>IF(A44&lt;&gt;"",SUMIF($A$11:$A$38,A44,$H$11:$H$38),"")</f>
        <v/>
      </c>
      <c r="E44" s="134" t="str">
        <f>IF(A44&lt;&gt;"",SUMIF($A$11:$A$38,A44,$I$11:$I$38),"")</f>
        <v/>
      </c>
      <c r="F44" s="3"/>
    </row>
    <row r="45" spans="1:10" x14ac:dyDescent="0.25">
      <c r="A45" s="3" t="str" cm="1">
        <f t="array" ref="A45">IFERROR(INDEX($A$11:$A$38, MATCH(0,IF($A$11:$A$38="",1,COUNTIF($A$42:A44,$A$11:$A$38)),0)),"")</f>
        <v/>
      </c>
      <c r="B45" s="135" t="str">
        <f t="shared" si="2"/>
        <v/>
      </c>
      <c r="C45" s="136" t="str">
        <f>IF(A45&lt;&gt;"",SUMIF($A$11:$A$38,A45,$G$11:$G$38),"")</f>
        <v/>
      </c>
      <c r="D45" s="136" t="str">
        <f>IF(A45&lt;&gt;"",SUMIF($A$11:$A$38,A45,$H$11:$H$38),"")</f>
        <v/>
      </c>
      <c r="E45" s="136" t="str">
        <f>IF(A45&lt;&gt;"",SUMIF($A$11:$A$38,A45,$I$11:$I$38),"")</f>
        <v/>
      </c>
      <c r="F45" s="3"/>
    </row>
    <row r="46" spans="1:10" x14ac:dyDescent="0.25">
      <c r="A46" s="3" t="str" cm="1">
        <f t="array" ref="A46">IFERROR(INDEX($A$11:$A$38, MATCH(0,IF($A$11:$A$38="",1,COUNTIF($A$42:A45,$A$11:$A$38)),0)),"")</f>
        <v/>
      </c>
      <c r="B46" s="135" t="str">
        <f t="shared" si="2"/>
        <v/>
      </c>
      <c r="C46" s="136" t="str">
        <f>IF(A46&lt;&gt;"",SUMIF($A$11:$A$38,A46,$G$11:$G$38),"")</f>
        <v/>
      </c>
      <c r="D46" s="136" t="str">
        <f>IF(A46&lt;&gt;"",SUMIF($A$11:$A$38,A46,$H$11:$H$38),"")</f>
        <v/>
      </c>
      <c r="E46" s="136" t="str">
        <f>IF(A46&lt;&gt;"",SUMIF($A$11:$A$38,A46,$I$11:$I$38),"")</f>
        <v/>
      </c>
    </row>
    <row r="47" spans="1:10" x14ac:dyDescent="0.25">
      <c r="A47" s="3" t="str" cm="1">
        <f t="array" ref="A47">IFERROR(INDEX($A$11:$A$38, MATCH(0,IF($A$11:$A$38="",1,COUNTIF($A$42:A46,$A$11:$A$38)),0)),"")</f>
        <v/>
      </c>
      <c r="B47" s="135" t="str">
        <f t="shared" si="2"/>
        <v/>
      </c>
      <c r="C47" s="136" t="str">
        <f>IF(A47&lt;&gt;"",SUMIF($A$11:$A$38,A47,$G$11:$G$38),"")</f>
        <v/>
      </c>
      <c r="D47" s="136" t="str">
        <f>IF(A47&lt;&gt;"",SUMIF($A$11:$A$38,A47,$H$11:$H$38),"")</f>
        <v/>
      </c>
      <c r="E47" s="136" t="str">
        <f t="shared" ref="E47:E71" si="3">IF(A47&lt;&gt;"",SUMIF($A$11:$A$38,A47,$I$11:$I$38),"")</f>
        <v/>
      </c>
    </row>
    <row r="48" spans="1:10" x14ac:dyDescent="0.25">
      <c r="A48" s="3" t="str" cm="1">
        <f t="array" ref="A48">IFERROR(INDEX($A$11:$A$38, MATCH(0,IF($A$11:$A$38="",1,COUNTIF($A$42:A47,$A$11:$A$38)),0)),"")</f>
        <v/>
      </c>
      <c r="B48" s="135" t="str">
        <f t="shared" si="2"/>
        <v/>
      </c>
      <c r="C48" s="136" t="str">
        <f>IF(A48&lt;&gt;"",SUMIF($A$11:$A$38,A48,$G$11:$G$38),"")</f>
        <v/>
      </c>
      <c r="D48" s="136" t="str">
        <f>IF(A48&lt;&gt;"",SUMIF($A$11:$A$38,A48,$H$11:$H$38),"")</f>
        <v/>
      </c>
      <c r="E48" s="136" t="str">
        <f t="shared" si="3"/>
        <v/>
      </c>
    </row>
    <row r="49" spans="1:5" x14ac:dyDescent="0.25">
      <c r="A49" s="3" t="str" cm="1">
        <f t="array" ref="A49">IFERROR(INDEX($A$11:$A$38, MATCH(0,IF($A$11:$A$38="",1,COUNTIF($A$42:A48,$A$11:$A$38)),0)),"")</f>
        <v/>
      </c>
      <c r="B49" s="135" t="str">
        <f t="shared" si="2"/>
        <v/>
      </c>
      <c r="C49" s="136" t="str">
        <f t="shared" ref="C49:C71" si="4">IF(A49&lt;&gt;"",SUMIF($A$11:$A$38,A49,$H$11:$H$38),"")</f>
        <v/>
      </c>
      <c r="D49" s="136" t="str">
        <f t="shared" ref="D49:D71" si="5">IF(A49&lt;&gt;"",SUMIF($A$11:$A$38,A49,$I$11:$I$38),"")</f>
        <v/>
      </c>
      <c r="E49" s="136" t="str">
        <f t="shared" si="3"/>
        <v/>
      </c>
    </row>
    <row r="50" spans="1:5" x14ac:dyDescent="0.25">
      <c r="A50" s="3" t="str" cm="1">
        <f t="array" ref="A50">IFERROR(INDEX($A$11:$A$38, MATCH(0,IF($A$11:$A$38="",1,COUNTIF($A$42:A49,$A$11:$A$38)),0)),"")</f>
        <v/>
      </c>
      <c r="B50" s="135" t="str">
        <f t="shared" si="2"/>
        <v/>
      </c>
      <c r="C50" s="136" t="str">
        <f t="shared" si="4"/>
        <v/>
      </c>
      <c r="D50" s="136" t="str">
        <f t="shared" si="5"/>
        <v/>
      </c>
      <c r="E50" s="136" t="str">
        <f t="shared" si="3"/>
        <v/>
      </c>
    </row>
    <row r="51" spans="1:5" x14ac:dyDescent="0.25">
      <c r="A51" s="3" t="str" cm="1">
        <f t="array" ref="A51">IFERROR(INDEX($A$11:$A$38, MATCH(0,IF($A$11:$A$38="",1,COUNTIF($A$42:A50,$A$11:$A$38)),0)),"")</f>
        <v/>
      </c>
      <c r="B51" s="135" t="str">
        <f t="shared" si="2"/>
        <v/>
      </c>
      <c r="C51" s="136" t="str">
        <f t="shared" si="4"/>
        <v/>
      </c>
      <c r="D51" s="136" t="str">
        <f t="shared" si="5"/>
        <v/>
      </c>
      <c r="E51" s="136" t="str">
        <f t="shared" si="3"/>
        <v/>
      </c>
    </row>
    <row r="52" spans="1:5" x14ac:dyDescent="0.25">
      <c r="A52" s="3" t="str" cm="1">
        <f t="array" ref="A52">IFERROR(INDEX($A$11:$A$38, MATCH(0,IF($A$11:$A$38="",1,COUNTIF($A$42:A51,$A$11:$A$38)),0)),"")</f>
        <v/>
      </c>
      <c r="B52" s="135" t="str">
        <f t="shared" si="2"/>
        <v/>
      </c>
      <c r="C52" s="136" t="str">
        <f t="shared" si="4"/>
        <v/>
      </c>
      <c r="D52" s="136" t="str">
        <f t="shared" si="5"/>
        <v/>
      </c>
      <c r="E52" s="136" t="str">
        <f t="shared" si="3"/>
        <v/>
      </c>
    </row>
    <row r="53" spans="1:5" x14ac:dyDescent="0.25">
      <c r="A53" s="3" t="str" cm="1">
        <f t="array" ref="A53">IFERROR(INDEX($A$11:$A$38, MATCH(0,IF($A$11:$A$38="",1,COUNTIF($A$42:A52,$A$11:$A$38)),0)),"")</f>
        <v/>
      </c>
      <c r="B53" s="135" t="str">
        <f t="shared" si="2"/>
        <v/>
      </c>
      <c r="C53" s="136" t="str">
        <f t="shared" si="4"/>
        <v/>
      </c>
      <c r="D53" s="136" t="str">
        <f t="shared" si="5"/>
        <v/>
      </c>
      <c r="E53" s="136" t="str">
        <f t="shared" si="3"/>
        <v/>
      </c>
    </row>
    <row r="54" spans="1:5" x14ac:dyDescent="0.25">
      <c r="A54" s="3" t="str" cm="1">
        <f t="array" ref="A54">IFERROR(INDEX($A$11:$A$38, MATCH(0,IF($A$11:$A$38="",1,COUNTIF($A$42:A53,$A$11:$A$38)),0)),"")</f>
        <v/>
      </c>
      <c r="B54" s="135" t="str">
        <f t="shared" si="2"/>
        <v/>
      </c>
      <c r="C54" s="136" t="str">
        <f t="shared" si="4"/>
        <v/>
      </c>
      <c r="D54" s="136" t="str">
        <f t="shared" si="5"/>
        <v/>
      </c>
      <c r="E54" s="136" t="str">
        <f t="shared" si="3"/>
        <v/>
      </c>
    </row>
    <row r="55" spans="1:5" x14ac:dyDescent="0.25">
      <c r="A55" s="3" t="str" cm="1">
        <f t="array" ref="A55">IFERROR(INDEX($A$11:$A$38, MATCH(0,IF($A$11:$A$38="",1,COUNTIF($A$42:A54,$A$11:$A$38)),0)),"")</f>
        <v/>
      </c>
      <c r="B55" s="135" t="str">
        <f t="shared" si="2"/>
        <v/>
      </c>
      <c r="C55" s="136" t="str">
        <f t="shared" si="4"/>
        <v/>
      </c>
      <c r="D55" s="136" t="str">
        <f t="shared" si="5"/>
        <v/>
      </c>
      <c r="E55" s="136" t="str">
        <f t="shared" si="3"/>
        <v/>
      </c>
    </row>
    <row r="56" spans="1:5" x14ac:dyDescent="0.25">
      <c r="A56" s="3" t="str" cm="1">
        <f t="array" ref="A56">IFERROR(INDEX($A$11:$A$38, MATCH(0,IF($A$11:$A$38="",1,COUNTIF($A$42:A55,$A$11:$A$38)),0)),"")</f>
        <v/>
      </c>
      <c r="B56" s="135" t="str">
        <f t="shared" si="2"/>
        <v/>
      </c>
      <c r="C56" s="136" t="str">
        <f t="shared" si="4"/>
        <v/>
      </c>
      <c r="D56" s="136" t="str">
        <f t="shared" si="5"/>
        <v/>
      </c>
      <c r="E56" s="136" t="str">
        <f t="shared" si="3"/>
        <v/>
      </c>
    </row>
    <row r="57" spans="1:5" x14ac:dyDescent="0.25">
      <c r="A57" s="3" t="str" cm="1">
        <f t="array" ref="A57">IFERROR(INDEX($A$11:$A$38, MATCH(0,IF($A$11:$A$38="",1,COUNTIF($A$42:A56,$A$11:$A$38)),0)),"")</f>
        <v/>
      </c>
      <c r="B57" s="135" t="str">
        <f t="shared" si="2"/>
        <v/>
      </c>
      <c r="C57" s="136" t="str">
        <f t="shared" si="4"/>
        <v/>
      </c>
      <c r="D57" s="136" t="str">
        <f t="shared" si="5"/>
        <v/>
      </c>
      <c r="E57" s="136" t="str">
        <f t="shared" si="3"/>
        <v/>
      </c>
    </row>
    <row r="58" spans="1:5" x14ac:dyDescent="0.25">
      <c r="A58" s="3" t="str" cm="1">
        <f t="array" ref="A58">IFERROR(INDEX($A$11:$A$38, MATCH(0,IF($A$11:$A$38="",1,COUNTIF($A$42:A57,$A$11:$A$38)),0)),"")</f>
        <v/>
      </c>
      <c r="B58" s="135" t="str">
        <f t="shared" si="2"/>
        <v/>
      </c>
      <c r="C58" s="136" t="str">
        <f t="shared" si="4"/>
        <v/>
      </c>
      <c r="D58" s="136" t="str">
        <f t="shared" si="5"/>
        <v/>
      </c>
      <c r="E58" s="136" t="str">
        <f t="shared" si="3"/>
        <v/>
      </c>
    </row>
    <row r="59" spans="1:5" x14ac:dyDescent="0.25">
      <c r="A59" s="3" t="str" cm="1">
        <f t="array" ref="A59">IFERROR(INDEX($A$11:$A$38, MATCH(0,IF($A$11:$A$38="",1,COUNTIF($A$42:A58,$A$11:$A$38)),0)),"")</f>
        <v/>
      </c>
      <c r="B59" s="135" t="str">
        <f t="shared" si="2"/>
        <v/>
      </c>
      <c r="C59" s="136" t="str">
        <f t="shared" si="4"/>
        <v/>
      </c>
      <c r="D59" s="136" t="str">
        <f t="shared" si="5"/>
        <v/>
      </c>
      <c r="E59" s="136" t="str">
        <f t="shared" si="3"/>
        <v/>
      </c>
    </row>
    <row r="60" spans="1:5" x14ac:dyDescent="0.25">
      <c r="A60" s="3" t="str" cm="1">
        <f t="array" ref="A60">IFERROR(INDEX($A$11:$A$38, MATCH(0,IF($A$11:$A$38="",1,COUNTIF($A$42:A59,$A$11:$A$38)),0)),"")</f>
        <v/>
      </c>
      <c r="B60" s="135" t="str">
        <f t="shared" si="2"/>
        <v/>
      </c>
      <c r="C60" s="136" t="str">
        <f t="shared" si="4"/>
        <v/>
      </c>
      <c r="D60" s="136" t="str">
        <f t="shared" si="5"/>
        <v/>
      </c>
      <c r="E60" s="136" t="str">
        <f t="shared" si="3"/>
        <v/>
      </c>
    </row>
    <row r="61" spans="1:5" x14ac:dyDescent="0.25">
      <c r="A61" s="3" t="str" cm="1">
        <f t="array" ref="A61">IFERROR(INDEX($A$11:$A$38, MATCH(0,IF($A$11:$A$38="",1,COUNTIF($A$42:A60,$A$11:$A$38)),0)),"")</f>
        <v/>
      </c>
      <c r="B61" s="135" t="str">
        <f t="shared" si="2"/>
        <v/>
      </c>
      <c r="C61" s="136" t="str">
        <f t="shared" si="4"/>
        <v/>
      </c>
      <c r="D61" s="136" t="str">
        <f t="shared" si="5"/>
        <v/>
      </c>
      <c r="E61" s="136" t="str">
        <f t="shared" si="3"/>
        <v/>
      </c>
    </row>
    <row r="62" spans="1:5" x14ac:dyDescent="0.25">
      <c r="A62" s="3" t="str" cm="1">
        <f t="array" ref="A62">IFERROR(INDEX($A$11:$A$38, MATCH(0,IF($A$11:$A$38="",1,COUNTIF($A$42:A61,$A$11:$A$38)),0)),"")</f>
        <v/>
      </c>
      <c r="B62" s="135" t="str">
        <f t="shared" si="2"/>
        <v/>
      </c>
      <c r="C62" s="136" t="str">
        <f t="shared" si="4"/>
        <v/>
      </c>
      <c r="D62" s="136" t="str">
        <f t="shared" si="5"/>
        <v/>
      </c>
      <c r="E62" s="136" t="str">
        <f t="shared" si="3"/>
        <v/>
      </c>
    </row>
    <row r="63" spans="1:5" x14ac:dyDescent="0.25">
      <c r="A63" s="3" t="str" cm="1">
        <f t="array" ref="A63">IFERROR(INDEX($A$11:$A$38, MATCH(0,IF($A$11:$A$38="",1,COUNTIF($A$42:A62,$A$11:$A$38)),0)),"")</f>
        <v/>
      </c>
      <c r="B63" s="135" t="str">
        <f t="shared" si="2"/>
        <v/>
      </c>
      <c r="C63" s="136" t="str">
        <f t="shared" si="4"/>
        <v/>
      </c>
      <c r="D63" s="136" t="str">
        <f t="shared" si="5"/>
        <v/>
      </c>
      <c r="E63" s="136" t="str">
        <f t="shared" si="3"/>
        <v/>
      </c>
    </row>
    <row r="64" spans="1:5" x14ac:dyDescent="0.25">
      <c r="A64" s="3" t="str" cm="1">
        <f t="array" ref="A64">IFERROR(INDEX($A$11:$A$38, MATCH(0,IF($A$11:$A$38="",1,COUNTIF($A$42:A63,$A$11:$A$38)),0)),"")</f>
        <v/>
      </c>
      <c r="B64" s="135" t="str">
        <f t="shared" si="2"/>
        <v/>
      </c>
      <c r="C64" s="136" t="str">
        <f t="shared" si="4"/>
        <v/>
      </c>
      <c r="D64" s="136" t="str">
        <f t="shared" si="5"/>
        <v/>
      </c>
      <c r="E64" s="136" t="str">
        <f t="shared" si="3"/>
        <v/>
      </c>
    </row>
    <row r="65" spans="1:5" x14ac:dyDescent="0.25">
      <c r="A65" s="3" t="str" cm="1">
        <f t="array" ref="A65">IFERROR(INDEX($A$11:$A$38, MATCH(0,IF($A$11:$A$38="",1,COUNTIF($A$42:A64,$A$11:$A$38)),0)),"")</f>
        <v/>
      </c>
      <c r="B65" s="135" t="str">
        <f t="shared" si="2"/>
        <v/>
      </c>
      <c r="C65" s="136" t="str">
        <f t="shared" si="4"/>
        <v/>
      </c>
      <c r="D65" s="136" t="str">
        <f t="shared" si="5"/>
        <v/>
      </c>
      <c r="E65" s="136" t="str">
        <f t="shared" si="3"/>
        <v/>
      </c>
    </row>
    <row r="66" spans="1:5" x14ac:dyDescent="0.25">
      <c r="A66" s="3" t="str" cm="1">
        <f t="array" ref="A66">IFERROR(INDEX($A$11:$A$38, MATCH(0,IF($A$11:$A$38="",1,COUNTIF($A$42:A65,$A$11:$A$38)),0)),"")</f>
        <v/>
      </c>
      <c r="B66" s="135" t="str">
        <f t="shared" si="2"/>
        <v/>
      </c>
      <c r="C66" s="136" t="str">
        <f t="shared" si="4"/>
        <v/>
      </c>
      <c r="D66" s="136" t="str">
        <f t="shared" si="5"/>
        <v/>
      </c>
      <c r="E66" s="136" t="str">
        <f t="shared" si="3"/>
        <v/>
      </c>
    </row>
    <row r="67" spans="1:5" x14ac:dyDescent="0.25">
      <c r="A67" s="3" t="str" cm="1">
        <f t="array" ref="A67">IFERROR(INDEX($A$11:$A$38, MATCH(0,IF($A$11:$A$38="",1,COUNTIF($A$42:A66,$A$11:$A$38)),0)),"")</f>
        <v/>
      </c>
      <c r="B67" s="135" t="str">
        <f t="shared" si="2"/>
        <v/>
      </c>
      <c r="C67" s="136" t="str">
        <f t="shared" si="4"/>
        <v/>
      </c>
      <c r="D67" s="136" t="str">
        <f t="shared" si="5"/>
        <v/>
      </c>
      <c r="E67" s="136" t="str">
        <f t="shared" si="3"/>
        <v/>
      </c>
    </row>
    <row r="68" spans="1:5" x14ac:dyDescent="0.25">
      <c r="A68" s="3" t="str" cm="1">
        <f t="array" ref="A68">IFERROR(INDEX($A$11:$A$38, MATCH(0,IF($A$11:$A$38="",1,COUNTIF($A$42:A67,$A$11:$A$38)),0)),"")</f>
        <v/>
      </c>
      <c r="B68" s="135" t="str">
        <f t="shared" si="2"/>
        <v/>
      </c>
      <c r="C68" s="136" t="str">
        <f t="shared" si="4"/>
        <v/>
      </c>
      <c r="D68" s="136" t="str">
        <f t="shared" si="5"/>
        <v/>
      </c>
      <c r="E68" s="136" t="str">
        <f t="shared" si="3"/>
        <v/>
      </c>
    </row>
    <row r="69" spans="1:5" x14ac:dyDescent="0.25">
      <c r="A69" s="3" t="str" cm="1">
        <f t="array" ref="A69">IFERROR(INDEX($A$11:$A$38, MATCH(0,IF($A$11:$A$38="",1,COUNTIF($A$42:A68,$A$11:$A$38)),0)),"")</f>
        <v/>
      </c>
      <c r="B69" s="135" t="str">
        <f t="shared" si="2"/>
        <v/>
      </c>
      <c r="C69" s="136" t="str">
        <f t="shared" si="4"/>
        <v/>
      </c>
      <c r="D69" s="136" t="str">
        <f t="shared" si="5"/>
        <v/>
      </c>
      <c r="E69" s="136" t="str">
        <f t="shared" si="3"/>
        <v/>
      </c>
    </row>
    <row r="70" spans="1:5" x14ac:dyDescent="0.25">
      <c r="A70" s="3"/>
      <c r="B70" s="135" t="str">
        <f t="shared" si="2"/>
        <v/>
      </c>
      <c r="C70" s="136" t="str">
        <f t="shared" si="4"/>
        <v/>
      </c>
      <c r="D70" s="136" t="str">
        <f t="shared" si="5"/>
        <v/>
      </c>
      <c r="E70" s="136" t="str">
        <f t="shared" si="3"/>
        <v/>
      </c>
    </row>
    <row r="71" spans="1:5" x14ac:dyDescent="0.25">
      <c r="A71" s="3"/>
      <c r="B71" s="135" t="str">
        <f t="shared" si="2"/>
        <v/>
      </c>
      <c r="C71" s="136" t="str">
        <f t="shared" si="4"/>
        <v/>
      </c>
      <c r="D71" s="136" t="str">
        <f t="shared" si="5"/>
        <v/>
      </c>
      <c r="E71" s="136" t="str">
        <f t="shared" si="3"/>
        <v/>
      </c>
    </row>
    <row r="72" spans="1:5" x14ac:dyDescent="0.25">
      <c r="A72" s="3"/>
      <c r="B72" s="135"/>
      <c r="C72" s="136"/>
      <c r="D72" s="136"/>
      <c r="E72" s="136"/>
    </row>
    <row r="73" spans="1:5" x14ac:dyDescent="0.25">
      <c r="A73" s="3"/>
      <c r="B73" s="135"/>
      <c r="C73" s="136"/>
      <c r="D73" s="136"/>
      <c r="E73" s="136"/>
    </row>
    <row r="74" spans="1:5" x14ac:dyDescent="0.25">
      <c r="B74" s="137"/>
    </row>
    <row r="75" spans="1:5" x14ac:dyDescent="0.25">
      <c r="B75" s="137"/>
    </row>
    <row r="76" spans="1:5" x14ac:dyDescent="0.25">
      <c r="B76" s="137"/>
    </row>
    <row r="77" spans="1:5" x14ac:dyDescent="0.25">
      <c r="B77" s="137"/>
    </row>
    <row r="78" spans="1:5" x14ac:dyDescent="0.25">
      <c r="B78" s="137"/>
    </row>
    <row r="79" spans="1:5" x14ac:dyDescent="0.25">
      <c r="B79" s="137"/>
    </row>
    <row r="80" spans="1:5" x14ac:dyDescent="0.25">
      <c r="B80" s="137"/>
    </row>
    <row r="81" spans="2:2" x14ac:dyDescent="0.25">
      <c r="B81" s="137"/>
    </row>
    <row r="82" spans="2:2" x14ac:dyDescent="0.25">
      <c r="B82" s="137"/>
    </row>
    <row r="83" spans="2:2" x14ac:dyDescent="0.25">
      <c r="B83" s="137"/>
    </row>
    <row r="84" spans="2:2" x14ac:dyDescent="0.25">
      <c r="B84" s="137"/>
    </row>
    <row r="85" spans="2:2" x14ac:dyDescent="0.25">
      <c r="B85" s="137"/>
    </row>
    <row r="86" spans="2:2" x14ac:dyDescent="0.25">
      <c r="B86" s="137"/>
    </row>
    <row r="87" spans="2:2" x14ac:dyDescent="0.25">
      <c r="B87" s="137"/>
    </row>
    <row r="88" spans="2:2" x14ac:dyDescent="0.25">
      <c r="B88" s="137"/>
    </row>
    <row r="89" spans="2:2" x14ac:dyDescent="0.25">
      <c r="B89" s="137"/>
    </row>
    <row r="90" spans="2:2" x14ac:dyDescent="0.25">
      <c r="B90" s="137"/>
    </row>
    <row r="91" spans="2:2" x14ac:dyDescent="0.25">
      <c r="B91" s="137"/>
    </row>
    <row r="92" spans="2:2" x14ac:dyDescent="0.25">
      <c r="B92" s="137"/>
    </row>
    <row r="93" spans="2:2" x14ac:dyDescent="0.25">
      <c r="B93" s="137"/>
    </row>
    <row r="94" spans="2:2" x14ac:dyDescent="0.25">
      <c r="B94" s="137"/>
    </row>
    <row r="95" spans="2:2" x14ac:dyDescent="0.25">
      <c r="B95" s="137"/>
    </row>
    <row r="96" spans="2:2" x14ac:dyDescent="0.25">
      <c r="B96" s="137"/>
    </row>
    <row r="97" spans="2:2" x14ac:dyDescent="0.25">
      <c r="B97" s="137"/>
    </row>
    <row r="98" spans="2:2" x14ac:dyDescent="0.25">
      <c r="B98" s="137"/>
    </row>
    <row r="99" spans="2:2" x14ac:dyDescent="0.25">
      <c r="B99" s="137"/>
    </row>
    <row r="100" spans="2:2" x14ac:dyDescent="0.25">
      <c r="B100" s="137"/>
    </row>
    <row r="101" spans="2:2" x14ac:dyDescent="0.25">
      <c r="B101" s="137"/>
    </row>
    <row r="102" spans="2:2" x14ac:dyDescent="0.25">
      <c r="B102" s="137"/>
    </row>
    <row r="103" spans="2:2" x14ac:dyDescent="0.25">
      <c r="B103" s="137"/>
    </row>
    <row r="104" spans="2:2" x14ac:dyDescent="0.25">
      <c r="B104" s="137"/>
    </row>
    <row r="105" spans="2:2" x14ac:dyDescent="0.25">
      <c r="B105" s="137"/>
    </row>
    <row r="106" spans="2:2" x14ac:dyDescent="0.25">
      <c r="B106" s="137"/>
    </row>
    <row r="107" spans="2:2" x14ac:dyDescent="0.25">
      <c r="B107" s="137"/>
    </row>
    <row r="108" spans="2:2" x14ac:dyDescent="0.25">
      <c r="B108" s="137"/>
    </row>
    <row r="109" spans="2:2" x14ac:dyDescent="0.25">
      <c r="B109" s="137"/>
    </row>
    <row r="110" spans="2:2" x14ac:dyDescent="0.25">
      <c r="B110" s="137"/>
    </row>
    <row r="111" spans="2:2" x14ac:dyDescent="0.25">
      <c r="B111" s="137"/>
    </row>
    <row r="112" spans="2:2" x14ac:dyDescent="0.25">
      <c r="B112" s="137"/>
    </row>
    <row r="113" spans="2:2" x14ac:dyDescent="0.25">
      <c r="B113" s="137"/>
    </row>
    <row r="114" spans="2:2" x14ac:dyDescent="0.25">
      <c r="B114" s="137"/>
    </row>
    <row r="115" spans="2:2" x14ac:dyDescent="0.25">
      <c r="B115" s="137"/>
    </row>
    <row r="116" spans="2:2" x14ac:dyDescent="0.25">
      <c r="B116" s="137"/>
    </row>
    <row r="117" spans="2:2" x14ac:dyDescent="0.25">
      <c r="B117" s="137"/>
    </row>
    <row r="118" spans="2:2" x14ac:dyDescent="0.25">
      <c r="B118" s="137"/>
    </row>
    <row r="119" spans="2:2" x14ac:dyDescent="0.25">
      <c r="B119" s="137"/>
    </row>
    <row r="120" spans="2:2" x14ac:dyDescent="0.25">
      <c r="B120" s="137"/>
    </row>
    <row r="121" spans="2:2" x14ac:dyDescent="0.25">
      <c r="B121" s="137"/>
    </row>
    <row r="122" spans="2:2" x14ac:dyDescent="0.25">
      <c r="B122" s="137"/>
    </row>
    <row r="123" spans="2:2" x14ac:dyDescent="0.25">
      <c r="B123" s="137"/>
    </row>
    <row r="124" spans="2:2" x14ac:dyDescent="0.25">
      <c r="B124" s="137"/>
    </row>
    <row r="125" spans="2:2" x14ac:dyDescent="0.25">
      <c r="B125" s="137"/>
    </row>
    <row r="126" spans="2:2" x14ac:dyDescent="0.25">
      <c r="B126" s="137"/>
    </row>
    <row r="127" spans="2:2" x14ac:dyDescent="0.25">
      <c r="B127" s="137"/>
    </row>
    <row r="128" spans="2:2" x14ac:dyDescent="0.25">
      <c r="B128" s="137"/>
    </row>
    <row r="129" spans="2:2" x14ac:dyDescent="0.25">
      <c r="B129" s="137"/>
    </row>
    <row r="130" spans="2:2" x14ac:dyDescent="0.25">
      <c r="B130" s="137"/>
    </row>
  </sheetData>
  <mergeCells count="2">
    <mergeCell ref="G9:I9"/>
    <mergeCell ref="C42:E42"/>
  </mergeCells>
  <conditionalFormatting sqref="A10 A43">
    <cfRule type="expression" dxfId="7" priority="4">
      <formula>$AA$1=2</formula>
    </cfRule>
  </conditionalFormatting>
  <conditionalFormatting sqref="A45:E73">
    <cfRule type="expression" dxfId="6" priority="3">
      <formula>$A45&lt;&gt;""</formula>
    </cfRule>
  </conditionalFormatting>
  <conditionalFormatting sqref="A11:H17">
    <cfRule type="expression" dxfId="5" priority="2">
      <formula>$AT$1=2</formula>
    </cfRule>
  </conditionalFormatting>
  <conditionalFormatting sqref="A18:H38 J18:J38 A44:E44">
    <cfRule type="expression" dxfId="4" priority="5">
      <formula>$AA$1=2</formula>
    </cfRule>
  </conditionalFormatting>
  <conditionalFormatting sqref="B10:J10 B43:E43">
    <cfRule type="expression" dxfId="3" priority="6">
      <formula>$AA$1=2</formula>
    </cfRule>
  </conditionalFormatting>
  <conditionalFormatting sqref="G9:I9 C39 C42">
    <cfRule type="expression" dxfId="2" priority="7">
      <formula>$AA$1=2</formula>
    </cfRule>
  </conditionalFormatting>
  <conditionalFormatting sqref="I11:I20 D39:I39">
    <cfRule type="expression" dxfId="1" priority="8">
      <formula>$AA$1=2</formula>
    </cfRule>
  </conditionalFormatting>
  <conditionalFormatting sqref="J11:J17">
    <cfRule type="expression" dxfId="0" priority="1">
      <formula>$Z$1=2</formula>
    </cfRule>
  </conditionalFormatting>
  <dataValidations count="2">
    <dataValidation allowBlank="1" showInputMessage="1" showErrorMessage="1" errorTitle="COMPLETE BUDGET SUMMARY FIRST" error="Fund dropdown options are populated from the budget summary schedule tab. To show new funds in the dropdown, input the desired funds on the budget summary schedule tab." sqref="A11:A38" xr:uid="{5850A952-2F47-4548-AB5A-E08322985EE8}"/>
    <dataValidation type="list" allowBlank="1" showInputMessage="1" showErrorMessage="1" sqref="J21" xr:uid="{DAA22AC7-A27D-400A-997A-BD230832065F}">
      <formula1>$E$14:$G$14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FD9C-7F14-4198-A623-32D731BDB3EA}">
  <sheetPr>
    <tabColor rgb="FF9B2743"/>
  </sheetPr>
  <dimension ref="A1:S56"/>
  <sheetViews>
    <sheetView zoomScaleNormal="100" workbookViewId="0"/>
  </sheetViews>
  <sheetFormatPr defaultRowHeight="15" x14ac:dyDescent="0.25"/>
  <cols>
    <col min="1" max="1" width="4.7109375" customWidth="1"/>
    <col min="2" max="2" width="36.7109375" customWidth="1"/>
    <col min="3" max="15" width="12.7109375" customWidth="1"/>
    <col min="16" max="16" width="13.28515625" bestFit="1" customWidth="1"/>
    <col min="17" max="18" width="11.5703125" bestFit="1" customWidth="1"/>
    <col min="19" max="19" width="13.28515625" bestFit="1" customWidth="1"/>
  </cols>
  <sheetData>
    <row r="1" spans="1:19" ht="20.25" x14ac:dyDescent="0.25">
      <c r="A1" s="11" t="s">
        <v>108</v>
      </c>
      <c r="B1" s="11"/>
    </row>
    <row r="2" spans="1:19" ht="18.75" x14ac:dyDescent="0.3">
      <c r="A2" s="10" t="str">
        <f ca="1">_xlfn.CONCAT("Budget Year | ", IF(MONTH(TODAY())&gt;8,YEAR(TODAY())+2,YEAR(TODAY())+1))</f>
        <v>Budget Year | 2026</v>
      </c>
      <c r="B2" s="10"/>
    </row>
    <row r="4" spans="1:19" ht="20.25" x14ac:dyDescent="0.25">
      <c r="A4" s="141" t="s">
        <v>111</v>
      </c>
      <c r="B4" s="141"/>
      <c r="C4" s="138" t="s">
        <v>116</v>
      </c>
      <c r="D4" s="140"/>
      <c r="E4" s="140"/>
      <c r="F4" s="140"/>
      <c r="G4" s="140"/>
      <c r="J4" s="83"/>
    </row>
    <row r="6" spans="1:19" ht="18.75" x14ac:dyDescent="0.3">
      <c r="A6" s="12" t="s">
        <v>112</v>
      </c>
    </row>
    <row r="7" spans="1:19" x14ac:dyDescent="0.25">
      <c r="J7" s="86"/>
    </row>
    <row r="8" spans="1:19" x14ac:dyDescent="0.25">
      <c r="B8" s="33" t="s">
        <v>92</v>
      </c>
    </row>
    <row r="9" spans="1:19" ht="15.75" x14ac:dyDescent="0.25">
      <c r="B9" s="81"/>
    </row>
    <row r="11" spans="1:19" ht="18.75" x14ac:dyDescent="0.3">
      <c r="A11" s="12" t="s">
        <v>113</v>
      </c>
      <c r="H11" s="83"/>
      <c r="I11" s="83"/>
      <c r="J11" s="83"/>
      <c r="K11" s="83"/>
      <c r="L11" s="83"/>
      <c r="M11" s="83"/>
      <c r="N11" s="83"/>
      <c r="O11" s="83"/>
      <c r="P11" s="83"/>
      <c r="Q11" s="83"/>
      <c r="R11" s="83"/>
      <c r="S11" s="83"/>
    </row>
    <row r="12" spans="1:19" s="1" customFormat="1" ht="15.75" x14ac:dyDescent="0.25">
      <c r="A12" s="16" t="s">
        <v>79</v>
      </c>
      <c r="B12" s="41"/>
    </row>
    <row r="13" spans="1:19" s="1" customFormat="1" ht="15.75" x14ac:dyDescent="0.25">
      <c r="B13" s="41"/>
    </row>
    <row r="14" spans="1:19" s="1" customFormat="1" x14ac:dyDescent="0.25">
      <c r="C14" s="14" t="str">
        <f ca="1">_xlfn.CONCAT("Beginning Budget Year ", IF(MONTH(TODAY())&gt;8,YEAR(TODAY())+2,YEAR(TODAY())+1), " Cash : ")</f>
        <v xml:space="preserve">Beginning Budget Year 2026 Cash : </v>
      </c>
      <c r="D14" s="17"/>
    </row>
    <row r="15" spans="1:19" s="1" customFormat="1" x14ac:dyDescent="0.25">
      <c r="C15" s="14" t="str">
        <f ca="1">_xlfn.CONCAT("Budget Year ", IF(MONTH(TODAY())&gt;8,YEAR(TODAY())+2,YEAR(TODAY())+1), " Projected Operating Revenues : ")</f>
        <v xml:space="preserve">Budget Year 2026 Projected Operating Revenues : </v>
      </c>
      <c r="D15" s="22"/>
    </row>
    <row r="16" spans="1:19" s="1" customFormat="1" x14ac:dyDescent="0.25">
      <c r="C16" s="14" t="str">
        <f ca="1">_xlfn.CONCAT("Budget Year ", IF(MONTH(TODAY())&gt;8,YEAR(TODAY())+2,YEAR(TODAY())+1), " Forecasted Operating Expenses : ")</f>
        <v xml:space="preserve">Budget Year 2026 Forecasted Operating Expenses : </v>
      </c>
      <c r="D16" s="23"/>
    </row>
    <row r="17" spans="1:15" s="1" customFormat="1" ht="15.75" x14ac:dyDescent="0.25">
      <c r="B17" s="41"/>
    </row>
    <row r="18" spans="1:15" s="1" customFormat="1" ht="18.75" x14ac:dyDescent="0.3">
      <c r="A18" s="12" t="s">
        <v>114</v>
      </c>
      <c r="B18" s="41"/>
    </row>
    <row r="19" spans="1:15" s="1" customFormat="1" ht="15.75" x14ac:dyDescent="0.25">
      <c r="A19" s="16" t="s">
        <v>74</v>
      </c>
      <c r="B19" s="41"/>
    </row>
    <row r="20" spans="1:15" s="1" customFormat="1" ht="15.75" x14ac:dyDescent="0.25">
      <c r="B20" s="41"/>
      <c r="C20" s="95" t="str">
        <f ca="1">_xlfn.CONCAT(B9, " | Current Fiscal Year | ", (IF(MONTH(TODAY())&gt;8,YEAR(TODAY())+2,YEAR(TODAY())+1))-1)</f>
        <v xml:space="preserve"> | Current Fiscal Year | 2025</v>
      </c>
      <c r="D20" s="95"/>
      <c r="E20" s="95"/>
      <c r="F20" s="95"/>
      <c r="G20" s="95"/>
      <c r="H20" s="95"/>
      <c r="I20" s="95"/>
      <c r="J20" s="95"/>
      <c r="K20" s="95"/>
      <c r="L20" s="95"/>
      <c r="M20" s="95"/>
      <c r="N20" s="95"/>
    </row>
    <row r="21" spans="1:15" s="1" customFormat="1" x14ac:dyDescent="0.25">
      <c r="A21" s="43"/>
      <c r="B21" s="43"/>
      <c r="C21" s="38" t="s">
        <v>12</v>
      </c>
      <c r="D21" s="38" t="s">
        <v>13</v>
      </c>
      <c r="E21" s="38" t="s">
        <v>14</v>
      </c>
      <c r="F21" s="38" t="s">
        <v>15</v>
      </c>
      <c r="G21" s="38" t="s">
        <v>16</v>
      </c>
      <c r="H21" s="38" t="s">
        <v>17</v>
      </c>
      <c r="I21" s="38" t="s">
        <v>18</v>
      </c>
      <c r="J21" s="38" t="s">
        <v>19</v>
      </c>
      <c r="K21" s="38" t="s">
        <v>20</v>
      </c>
      <c r="L21" s="38" t="s">
        <v>21</v>
      </c>
      <c r="M21" s="38" t="s">
        <v>22</v>
      </c>
      <c r="N21" s="38" t="s">
        <v>23</v>
      </c>
      <c r="O21" s="75" t="s">
        <v>53</v>
      </c>
    </row>
    <row r="22" spans="1:15" s="1" customFormat="1" x14ac:dyDescent="0.25">
      <c r="B22" s="48" t="s">
        <v>0</v>
      </c>
      <c r="C22" s="45"/>
      <c r="D22" s="45"/>
      <c r="E22" s="45"/>
      <c r="F22" s="45"/>
      <c r="G22" s="45"/>
      <c r="H22" s="45"/>
      <c r="I22" s="46"/>
      <c r="J22" s="46"/>
      <c r="K22" s="46"/>
      <c r="L22" s="46"/>
      <c r="M22" s="45"/>
      <c r="N22" s="45"/>
      <c r="O22" s="44"/>
    </row>
    <row r="23" spans="1:15" s="1" customFormat="1" x14ac:dyDescent="0.25">
      <c r="B23" s="14" t="s">
        <v>62</v>
      </c>
      <c r="C23" s="71"/>
      <c r="D23" s="72"/>
      <c r="E23" s="72"/>
      <c r="F23" s="72"/>
      <c r="G23" s="72"/>
      <c r="H23" s="72"/>
      <c r="I23" s="72"/>
      <c r="J23" s="72"/>
      <c r="K23" s="72"/>
      <c r="L23" s="72"/>
      <c r="M23" s="72"/>
      <c r="N23" s="72"/>
      <c r="O23" s="20">
        <f>SUM(C23:N23)</f>
        <v>0</v>
      </c>
    </row>
    <row r="24" spans="1:15" s="1" customFormat="1" x14ac:dyDescent="0.25">
      <c r="B24" s="14" t="s">
        <v>50</v>
      </c>
      <c r="C24" s="73"/>
      <c r="D24" s="74"/>
      <c r="E24" s="74"/>
      <c r="F24" s="74"/>
      <c r="G24" s="74"/>
      <c r="H24" s="74"/>
      <c r="I24" s="74"/>
      <c r="J24" s="74"/>
      <c r="K24" s="74"/>
      <c r="L24" s="74"/>
      <c r="M24" s="74"/>
      <c r="N24" s="74"/>
      <c r="O24" s="20">
        <f t="shared" ref="O24:O26" si="0">SUM(C24:N24)</f>
        <v>0</v>
      </c>
    </row>
    <row r="25" spans="1:15" s="1" customFormat="1" x14ac:dyDescent="0.25">
      <c r="B25" s="14" t="s">
        <v>63</v>
      </c>
      <c r="C25" s="73"/>
      <c r="D25" s="74"/>
      <c r="E25" s="74"/>
      <c r="F25" s="74"/>
      <c r="G25" s="74"/>
      <c r="H25" s="74"/>
      <c r="I25" s="74"/>
      <c r="J25" s="74"/>
      <c r="K25" s="74"/>
      <c r="L25" s="74"/>
      <c r="M25" s="74"/>
      <c r="N25" s="74"/>
      <c r="O25" s="20">
        <f t="shared" si="0"/>
        <v>0</v>
      </c>
    </row>
    <row r="26" spans="1:15" s="1" customFormat="1" x14ac:dyDescent="0.25">
      <c r="B26" s="14" t="s">
        <v>64</v>
      </c>
      <c r="C26" s="73"/>
      <c r="D26" s="74"/>
      <c r="E26" s="74"/>
      <c r="F26" s="74"/>
      <c r="G26" s="74"/>
      <c r="H26" s="74"/>
      <c r="I26" s="74"/>
      <c r="J26" s="74"/>
      <c r="K26" s="74"/>
      <c r="L26" s="74"/>
      <c r="M26" s="74"/>
      <c r="N26" s="74"/>
      <c r="O26" s="63">
        <f t="shared" si="0"/>
        <v>0</v>
      </c>
    </row>
    <row r="27" spans="1:15" s="1" customFormat="1" x14ac:dyDescent="0.25">
      <c r="B27" s="49" t="s">
        <v>52</v>
      </c>
      <c r="C27" s="53">
        <f t="shared" ref="C27:N27" si="1">SUM(C23:C26)</f>
        <v>0</v>
      </c>
      <c r="D27" s="53">
        <f t="shared" si="1"/>
        <v>0</v>
      </c>
      <c r="E27" s="53">
        <f t="shared" si="1"/>
        <v>0</v>
      </c>
      <c r="F27" s="53">
        <f t="shared" si="1"/>
        <v>0</v>
      </c>
      <c r="G27" s="53">
        <f t="shared" si="1"/>
        <v>0</v>
      </c>
      <c r="H27" s="53">
        <f t="shared" si="1"/>
        <v>0</v>
      </c>
      <c r="I27" s="53">
        <f t="shared" si="1"/>
        <v>0</v>
      </c>
      <c r="J27" s="53">
        <f t="shared" si="1"/>
        <v>0</v>
      </c>
      <c r="K27" s="53">
        <f t="shared" si="1"/>
        <v>0</v>
      </c>
      <c r="L27" s="53">
        <f t="shared" si="1"/>
        <v>0</v>
      </c>
      <c r="M27" s="53">
        <f t="shared" si="1"/>
        <v>0</v>
      </c>
      <c r="N27" s="53">
        <f t="shared" si="1"/>
        <v>0</v>
      </c>
      <c r="O27" s="18">
        <f>SUM(C27:N27)</f>
        <v>0</v>
      </c>
    </row>
    <row r="28" spans="1:15" s="1" customFormat="1" x14ac:dyDescent="0.25">
      <c r="B28" s="49" t="s">
        <v>69</v>
      </c>
      <c r="C28" s="69" t="e">
        <f>C27/$O$27</f>
        <v>#DIV/0!</v>
      </c>
      <c r="D28" s="69" t="e">
        <f t="shared" ref="D28:N28" si="2">D27/$O$27</f>
        <v>#DIV/0!</v>
      </c>
      <c r="E28" s="69" t="e">
        <f t="shared" si="2"/>
        <v>#DIV/0!</v>
      </c>
      <c r="F28" s="69" t="e">
        <f t="shared" si="2"/>
        <v>#DIV/0!</v>
      </c>
      <c r="G28" s="69" t="e">
        <f t="shared" si="2"/>
        <v>#DIV/0!</v>
      </c>
      <c r="H28" s="69" t="e">
        <f t="shared" si="2"/>
        <v>#DIV/0!</v>
      </c>
      <c r="I28" s="69" t="e">
        <f t="shared" si="2"/>
        <v>#DIV/0!</v>
      </c>
      <c r="J28" s="69" t="e">
        <f t="shared" si="2"/>
        <v>#DIV/0!</v>
      </c>
      <c r="K28" s="69" t="e">
        <f t="shared" si="2"/>
        <v>#DIV/0!</v>
      </c>
      <c r="L28" s="69" t="e">
        <f t="shared" si="2"/>
        <v>#DIV/0!</v>
      </c>
      <c r="M28" s="69" t="e">
        <f t="shared" si="2"/>
        <v>#DIV/0!</v>
      </c>
      <c r="N28" s="69" t="e">
        <f t="shared" si="2"/>
        <v>#DIV/0!</v>
      </c>
      <c r="O28" s="61"/>
    </row>
    <row r="29" spans="1:15" s="1" customFormat="1" x14ac:dyDescent="0.25">
      <c r="B29" s="48" t="s">
        <v>1</v>
      </c>
      <c r="C29" s="45"/>
      <c r="D29" s="45"/>
      <c r="E29" s="45"/>
      <c r="F29" s="45"/>
      <c r="G29" s="45"/>
      <c r="H29" s="45"/>
      <c r="I29" s="47"/>
      <c r="J29" s="45"/>
      <c r="K29" s="45"/>
      <c r="L29" s="45"/>
      <c r="M29" s="45"/>
      <c r="N29" s="45"/>
      <c r="O29" s="44"/>
    </row>
    <row r="30" spans="1:15" s="1" customFormat="1" x14ac:dyDescent="0.25">
      <c r="B30" s="14" t="s">
        <v>65</v>
      </c>
      <c r="C30" s="71"/>
      <c r="D30" s="72"/>
      <c r="E30" s="72"/>
      <c r="F30" s="72"/>
      <c r="G30" s="72"/>
      <c r="H30" s="72"/>
      <c r="I30" s="72"/>
      <c r="J30" s="72"/>
      <c r="K30" s="72"/>
      <c r="L30" s="72"/>
      <c r="M30" s="72"/>
      <c r="N30" s="72"/>
      <c r="O30" s="20">
        <f>SUM(C30:N30)</f>
        <v>0</v>
      </c>
    </row>
    <row r="31" spans="1:15" s="1" customFormat="1" x14ac:dyDescent="0.25">
      <c r="B31" s="14" t="s">
        <v>66</v>
      </c>
      <c r="C31" s="73"/>
      <c r="D31" s="74"/>
      <c r="E31" s="74"/>
      <c r="F31" s="74"/>
      <c r="G31" s="74"/>
      <c r="H31" s="74"/>
      <c r="I31" s="74"/>
      <c r="J31" s="74"/>
      <c r="K31" s="74"/>
      <c r="L31" s="74"/>
      <c r="M31" s="74"/>
      <c r="N31" s="74"/>
      <c r="O31" s="20">
        <f t="shared" ref="O31:O33" si="3">SUM(C31:N31)</f>
        <v>0</v>
      </c>
    </row>
    <row r="32" spans="1:15" s="1" customFormat="1" x14ac:dyDescent="0.25">
      <c r="B32" s="14" t="s">
        <v>67</v>
      </c>
      <c r="C32" s="73"/>
      <c r="D32" s="74"/>
      <c r="E32" s="74"/>
      <c r="F32" s="74"/>
      <c r="G32" s="74"/>
      <c r="H32" s="74"/>
      <c r="I32" s="74"/>
      <c r="J32" s="74"/>
      <c r="K32" s="74"/>
      <c r="L32" s="74"/>
      <c r="M32" s="74"/>
      <c r="N32" s="74"/>
      <c r="O32" s="20">
        <f t="shared" si="3"/>
        <v>0</v>
      </c>
    </row>
    <row r="33" spans="1:15" s="1" customFormat="1" x14ac:dyDescent="0.25">
      <c r="B33" s="14" t="s">
        <v>68</v>
      </c>
      <c r="C33" s="73"/>
      <c r="D33" s="74"/>
      <c r="E33" s="74"/>
      <c r="F33" s="74"/>
      <c r="G33" s="74"/>
      <c r="H33" s="74"/>
      <c r="I33" s="74"/>
      <c r="J33" s="74"/>
      <c r="K33" s="74"/>
      <c r="L33" s="74"/>
      <c r="M33" s="74"/>
      <c r="N33" s="74"/>
      <c r="O33" s="63">
        <f t="shared" si="3"/>
        <v>0</v>
      </c>
    </row>
    <row r="34" spans="1:15" s="1" customFormat="1" x14ac:dyDescent="0.25">
      <c r="B34" s="49" t="s">
        <v>71</v>
      </c>
      <c r="C34" s="53">
        <f t="shared" ref="C34:N34" si="4">SUM(C30:C33)</f>
        <v>0</v>
      </c>
      <c r="D34" s="53">
        <f t="shared" si="4"/>
        <v>0</v>
      </c>
      <c r="E34" s="53">
        <f t="shared" si="4"/>
        <v>0</v>
      </c>
      <c r="F34" s="53">
        <f t="shared" si="4"/>
        <v>0</v>
      </c>
      <c r="G34" s="53">
        <f t="shared" si="4"/>
        <v>0</v>
      </c>
      <c r="H34" s="53">
        <f t="shared" si="4"/>
        <v>0</v>
      </c>
      <c r="I34" s="53">
        <f t="shared" si="4"/>
        <v>0</v>
      </c>
      <c r="J34" s="53">
        <f t="shared" si="4"/>
        <v>0</v>
      </c>
      <c r="K34" s="53">
        <f t="shared" si="4"/>
        <v>0</v>
      </c>
      <c r="L34" s="53">
        <f t="shared" si="4"/>
        <v>0</v>
      </c>
      <c r="M34" s="53">
        <f t="shared" si="4"/>
        <v>0</v>
      </c>
      <c r="N34" s="53">
        <f t="shared" si="4"/>
        <v>0</v>
      </c>
      <c r="O34" s="18">
        <f>SUM(C34:N34)</f>
        <v>0</v>
      </c>
    </row>
    <row r="35" spans="1:15" s="1" customFormat="1" x14ac:dyDescent="0.25">
      <c r="B35" s="49" t="s">
        <v>70</v>
      </c>
      <c r="C35" s="69" t="e">
        <f t="shared" ref="C35:N35" si="5">C34/$O$52</f>
        <v>#DIV/0!</v>
      </c>
      <c r="D35" s="69" t="e">
        <f t="shared" si="5"/>
        <v>#DIV/0!</v>
      </c>
      <c r="E35" s="69" t="e">
        <f t="shared" si="5"/>
        <v>#DIV/0!</v>
      </c>
      <c r="F35" s="69" t="e">
        <f t="shared" si="5"/>
        <v>#DIV/0!</v>
      </c>
      <c r="G35" s="69" t="e">
        <f t="shared" si="5"/>
        <v>#DIV/0!</v>
      </c>
      <c r="H35" s="69" t="e">
        <f t="shared" si="5"/>
        <v>#DIV/0!</v>
      </c>
      <c r="I35" s="69" t="e">
        <f t="shared" si="5"/>
        <v>#DIV/0!</v>
      </c>
      <c r="J35" s="69" t="e">
        <f t="shared" si="5"/>
        <v>#DIV/0!</v>
      </c>
      <c r="K35" s="69" t="e">
        <f t="shared" si="5"/>
        <v>#DIV/0!</v>
      </c>
      <c r="L35" s="69" t="e">
        <f t="shared" si="5"/>
        <v>#DIV/0!</v>
      </c>
      <c r="M35" s="69" t="e">
        <f t="shared" si="5"/>
        <v>#DIV/0!</v>
      </c>
      <c r="N35" s="69" t="e">
        <f t="shared" si="5"/>
        <v>#DIV/0!</v>
      </c>
      <c r="O35" s="68"/>
    </row>
    <row r="36" spans="1:15" s="1" customFormat="1" ht="15.75" x14ac:dyDescent="0.25">
      <c r="B36" s="41"/>
    </row>
    <row r="37" spans="1:15" s="1" customFormat="1" ht="18.75" x14ac:dyDescent="0.3">
      <c r="A37" s="12" t="s">
        <v>115</v>
      </c>
      <c r="B37" s="41"/>
    </row>
    <row r="38" spans="1:15" s="1" customFormat="1" ht="15.75" x14ac:dyDescent="0.25">
      <c r="A38" s="78" t="s">
        <v>75</v>
      </c>
      <c r="B38" s="41"/>
    </row>
    <row r="39" spans="1:15" s="1" customFormat="1" ht="15.75" x14ac:dyDescent="0.25">
      <c r="B39" s="41"/>
      <c r="C39" s="96" t="str">
        <f ca="1">_xlfn.CONCAT(B9, " | Budget Year | ", (IF(MONTH(TODAY())&gt;8,YEAR(TODAY())+2,YEAR(TODAY())+1)))</f>
        <v xml:space="preserve"> | Budget Year | 2026</v>
      </c>
      <c r="D39" s="96"/>
      <c r="E39" s="96"/>
      <c r="F39" s="96"/>
      <c r="G39" s="96"/>
      <c r="H39" s="96"/>
      <c r="I39" s="96"/>
      <c r="J39" s="96"/>
      <c r="K39" s="96"/>
      <c r="L39" s="96"/>
      <c r="M39" s="96"/>
      <c r="N39" s="96"/>
      <c r="O39" s="70"/>
    </row>
    <row r="40" spans="1:15" s="1" customFormat="1" x14ac:dyDescent="0.25">
      <c r="A40" s="43"/>
      <c r="B40" s="43"/>
      <c r="C40" s="38" t="s">
        <v>12</v>
      </c>
      <c r="D40" s="38" t="s">
        <v>13</v>
      </c>
      <c r="E40" s="38" t="s">
        <v>14</v>
      </c>
      <c r="F40" s="38" t="s">
        <v>15</v>
      </c>
      <c r="G40" s="38" t="s">
        <v>16</v>
      </c>
      <c r="H40" s="38" t="s">
        <v>17</v>
      </c>
      <c r="I40" s="38" t="s">
        <v>18</v>
      </c>
      <c r="J40" s="38" t="s">
        <v>19</v>
      </c>
      <c r="K40" s="38" t="s">
        <v>20</v>
      </c>
      <c r="L40" s="38" t="s">
        <v>21</v>
      </c>
      <c r="M40" s="38" t="s">
        <v>22</v>
      </c>
      <c r="N40" s="38" t="s">
        <v>23</v>
      </c>
      <c r="O40" s="38" t="s">
        <v>53</v>
      </c>
    </row>
    <row r="41" spans="1:15" s="1" customFormat="1" x14ac:dyDescent="0.25">
      <c r="A41" s="44" t="s">
        <v>44</v>
      </c>
      <c r="B41" s="44"/>
      <c r="C41" s="50">
        <f>D14</f>
        <v>0</v>
      </c>
      <c r="D41" s="50" t="e">
        <f>C53</f>
        <v>#DIV/0!</v>
      </c>
      <c r="E41" s="50" t="e">
        <f t="shared" ref="E41:N41" si="6">D53</f>
        <v>#DIV/0!</v>
      </c>
      <c r="F41" s="50" t="e">
        <f t="shared" si="6"/>
        <v>#DIV/0!</v>
      </c>
      <c r="G41" s="50" t="e">
        <f t="shared" si="6"/>
        <v>#DIV/0!</v>
      </c>
      <c r="H41" s="50" t="e">
        <f t="shared" si="6"/>
        <v>#DIV/0!</v>
      </c>
      <c r="I41" s="50" t="e">
        <f t="shared" si="6"/>
        <v>#DIV/0!</v>
      </c>
      <c r="J41" s="50" t="e">
        <f t="shared" si="6"/>
        <v>#DIV/0!</v>
      </c>
      <c r="K41" s="50" t="e">
        <f t="shared" si="6"/>
        <v>#DIV/0!</v>
      </c>
      <c r="L41" s="50" t="e">
        <f t="shared" si="6"/>
        <v>#DIV/0!</v>
      </c>
      <c r="M41" s="50" t="e">
        <f t="shared" si="6"/>
        <v>#DIV/0!</v>
      </c>
      <c r="N41" s="50" t="e">
        <f t="shared" si="6"/>
        <v>#DIV/0!</v>
      </c>
      <c r="O41" s="60">
        <f>C41</f>
        <v>0</v>
      </c>
    </row>
    <row r="42" spans="1:15" s="1" customFormat="1" x14ac:dyDescent="0.25">
      <c r="B42" s="48" t="s">
        <v>46</v>
      </c>
      <c r="C42" s="45"/>
      <c r="D42" s="45"/>
      <c r="E42" s="45"/>
      <c r="F42" s="45"/>
      <c r="G42" s="45"/>
      <c r="H42" s="45"/>
      <c r="I42" s="46"/>
      <c r="J42" s="46"/>
      <c r="K42" s="46"/>
      <c r="L42" s="46"/>
      <c r="M42" s="45"/>
      <c r="N42" s="45"/>
      <c r="O42" s="61"/>
    </row>
    <row r="43" spans="1:15" s="1" customFormat="1" x14ac:dyDescent="0.25">
      <c r="B43" s="14" t="s">
        <v>72</v>
      </c>
      <c r="C43" s="65" t="e">
        <f>$D$15*C28</f>
        <v>#DIV/0!</v>
      </c>
      <c r="D43" s="53" t="e">
        <f>$D$15*D28</f>
        <v>#DIV/0!</v>
      </c>
      <c r="E43" s="53" t="e">
        <f t="shared" ref="E43:N43" si="7">$D$15*E28</f>
        <v>#DIV/0!</v>
      </c>
      <c r="F43" s="53" t="e">
        <f t="shared" si="7"/>
        <v>#DIV/0!</v>
      </c>
      <c r="G43" s="53" t="e">
        <f t="shared" si="7"/>
        <v>#DIV/0!</v>
      </c>
      <c r="H43" s="53" t="e">
        <f t="shared" si="7"/>
        <v>#DIV/0!</v>
      </c>
      <c r="I43" s="53" t="e">
        <f t="shared" si="7"/>
        <v>#DIV/0!</v>
      </c>
      <c r="J43" s="53" t="e">
        <f t="shared" si="7"/>
        <v>#DIV/0!</v>
      </c>
      <c r="K43" s="53" t="e">
        <f t="shared" si="7"/>
        <v>#DIV/0!</v>
      </c>
      <c r="L43" s="53" t="e">
        <f t="shared" si="7"/>
        <v>#DIV/0!</v>
      </c>
      <c r="M43" s="53" t="e">
        <f t="shared" si="7"/>
        <v>#DIV/0!</v>
      </c>
      <c r="N43" s="53" t="e">
        <f t="shared" si="7"/>
        <v>#DIV/0!</v>
      </c>
      <c r="O43" s="62">
        <f>D15</f>
        <v>0</v>
      </c>
    </row>
    <row r="44" spans="1:15" s="1" customFormat="1" x14ac:dyDescent="0.25">
      <c r="B44" s="14" t="s">
        <v>50</v>
      </c>
      <c r="C44" s="73">
        <v>0</v>
      </c>
      <c r="D44" s="74">
        <v>0</v>
      </c>
      <c r="E44" s="74">
        <v>0</v>
      </c>
      <c r="F44" s="74">
        <v>0</v>
      </c>
      <c r="G44" s="74">
        <v>0</v>
      </c>
      <c r="H44" s="74">
        <v>0</v>
      </c>
      <c r="I44" s="74">
        <v>0</v>
      </c>
      <c r="J44" s="74">
        <v>0</v>
      </c>
      <c r="K44" s="74">
        <v>0</v>
      </c>
      <c r="L44" s="74">
        <v>0</v>
      </c>
      <c r="M44" s="74">
        <v>0</v>
      </c>
      <c r="N44" s="74">
        <v>0</v>
      </c>
      <c r="O44" s="20">
        <f>SUM(C44:N44)</f>
        <v>0</v>
      </c>
    </row>
    <row r="45" spans="1:15" s="1" customFormat="1" x14ac:dyDescent="0.25">
      <c r="B45" s="14" t="s">
        <v>63</v>
      </c>
      <c r="C45" s="73">
        <v>0</v>
      </c>
      <c r="D45" s="74">
        <v>0</v>
      </c>
      <c r="E45" s="74">
        <v>0</v>
      </c>
      <c r="F45" s="74">
        <v>0</v>
      </c>
      <c r="G45" s="74">
        <v>0</v>
      </c>
      <c r="H45" s="74">
        <v>0</v>
      </c>
      <c r="I45" s="74">
        <v>0</v>
      </c>
      <c r="J45" s="74">
        <v>0</v>
      </c>
      <c r="K45" s="74">
        <v>0</v>
      </c>
      <c r="L45" s="74">
        <v>0</v>
      </c>
      <c r="M45" s="74">
        <v>0</v>
      </c>
      <c r="N45" s="74">
        <v>0</v>
      </c>
      <c r="O45" s="20">
        <f>SUM(C45:N45)</f>
        <v>0</v>
      </c>
    </row>
    <row r="46" spans="1:15" s="1" customFormat="1" x14ac:dyDescent="0.25">
      <c r="B46" s="49" t="s">
        <v>52</v>
      </c>
      <c r="C46" s="51" t="e">
        <f t="shared" ref="C46:O46" si="8">SUM(C43:C45)</f>
        <v>#DIV/0!</v>
      </c>
      <c r="D46" s="51" t="e">
        <f t="shared" si="8"/>
        <v>#DIV/0!</v>
      </c>
      <c r="E46" s="51" t="e">
        <f t="shared" si="8"/>
        <v>#DIV/0!</v>
      </c>
      <c r="F46" s="51" t="e">
        <f t="shared" si="8"/>
        <v>#DIV/0!</v>
      </c>
      <c r="G46" s="51" t="e">
        <f t="shared" si="8"/>
        <v>#DIV/0!</v>
      </c>
      <c r="H46" s="51" t="e">
        <f t="shared" si="8"/>
        <v>#DIV/0!</v>
      </c>
      <c r="I46" s="51" t="e">
        <f t="shared" si="8"/>
        <v>#DIV/0!</v>
      </c>
      <c r="J46" s="51" t="e">
        <f t="shared" si="8"/>
        <v>#DIV/0!</v>
      </c>
      <c r="K46" s="51" t="e">
        <f t="shared" si="8"/>
        <v>#DIV/0!</v>
      </c>
      <c r="L46" s="51" t="e">
        <f t="shared" si="8"/>
        <v>#DIV/0!</v>
      </c>
      <c r="M46" s="51" t="e">
        <f t="shared" si="8"/>
        <v>#DIV/0!</v>
      </c>
      <c r="N46" s="51" t="e">
        <f t="shared" si="8"/>
        <v>#DIV/0!</v>
      </c>
      <c r="O46" s="64">
        <f t="shared" si="8"/>
        <v>0</v>
      </c>
    </row>
    <row r="47" spans="1:15" s="1" customFormat="1" x14ac:dyDescent="0.25">
      <c r="A47" s="42" t="s">
        <v>45</v>
      </c>
      <c r="B47" s="42"/>
      <c r="C47" s="52" t="e">
        <f t="shared" ref="C47:O47" si="9">C41+C46</f>
        <v>#DIV/0!</v>
      </c>
      <c r="D47" s="52" t="e">
        <f t="shared" si="9"/>
        <v>#DIV/0!</v>
      </c>
      <c r="E47" s="52" t="e">
        <f t="shared" si="9"/>
        <v>#DIV/0!</v>
      </c>
      <c r="F47" s="52" t="e">
        <f t="shared" si="9"/>
        <v>#DIV/0!</v>
      </c>
      <c r="G47" s="52" t="e">
        <f t="shared" si="9"/>
        <v>#DIV/0!</v>
      </c>
      <c r="H47" s="52" t="e">
        <f t="shared" si="9"/>
        <v>#DIV/0!</v>
      </c>
      <c r="I47" s="52" t="e">
        <f t="shared" si="9"/>
        <v>#DIV/0!</v>
      </c>
      <c r="J47" s="52" t="e">
        <f t="shared" si="9"/>
        <v>#DIV/0!</v>
      </c>
      <c r="K47" s="52" t="e">
        <f t="shared" si="9"/>
        <v>#DIV/0!</v>
      </c>
      <c r="L47" s="52" t="e">
        <f t="shared" si="9"/>
        <v>#DIV/0!</v>
      </c>
      <c r="M47" s="52" t="e">
        <f t="shared" si="9"/>
        <v>#DIV/0!</v>
      </c>
      <c r="N47" s="52" t="e">
        <f t="shared" si="9"/>
        <v>#DIV/0!</v>
      </c>
      <c r="O47" s="19">
        <f t="shared" si="9"/>
        <v>0</v>
      </c>
    </row>
    <row r="48" spans="1:15" s="1" customFormat="1" x14ac:dyDescent="0.25">
      <c r="B48" s="48" t="s">
        <v>47</v>
      </c>
      <c r="C48" s="79"/>
      <c r="D48" s="79"/>
      <c r="E48" s="79"/>
      <c r="F48" s="79"/>
      <c r="G48" s="79"/>
      <c r="H48" s="79"/>
      <c r="I48" s="79"/>
      <c r="J48" s="79"/>
      <c r="K48" s="79"/>
      <c r="L48" s="79"/>
      <c r="M48" s="79"/>
      <c r="N48" s="79"/>
      <c r="O48" s="61"/>
    </row>
    <row r="49" spans="1:15" s="1" customFormat="1" x14ac:dyDescent="0.25">
      <c r="B49" s="14" t="s">
        <v>73</v>
      </c>
      <c r="C49" s="65" t="e">
        <f>$D$16*C35</f>
        <v>#DIV/0!</v>
      </c>
      <c r="D49" s="53" t="e">
        <f>$D$16*D35</f>
        <v>#DIV/0!</v>
      </c>
      <c r="E49" s="53" t="e">
        <f t="shared" ref="E49:N49" si="10">$D$16*E35</f>
        <v>#DIV/0!</v>
      </c>
      <c r="F49" s="53" t="e">
        <f t="shared" si="10"/>
        <v>#DIV/0!</v>
      </c>
      <c r="G49" s="53" t="e">
        <f t="shared" si="10"/>
        <v>#DIV/0!</v>
      </c>
      <c r="H49" s="53" t="e">
        <f t="shared" si="10"/>
        <v>#DIV/0!</v>
      </c>
      <c r="I49" s="53" t="e">
        <f t="shared" si="10"/>
        <v>#DIV/0!</v>
      </c>
      <c r="J49" s="53" t="e">
        <f t="shared" si="10"/>
        <v>#DIV/0!</v>
      </c>
      <c r="K49" s="53" t="e">
        <f t="shared" si="10"/>
        <v>#DIV/0!</v>
      </c>
      <c r="L49" s="53" t="e">
        <f t="shared" si="10"/>
        <v>#DIV/0!</v>
      </c>
      <c r="M49" s="53" t="e">
        <f t="shared" si="10"/>
        <v>#DIV/0!</v>
      </c>
      <c r="N49" s="53" t="e">
        <f t="shared" si="10"/>
        <v>#DIV/0!</v>
      </c>
      <c r="O49" s="62">
        <f>D16</f>
        <v>0</v>
      </c>
    </row>
    <row r="50" spans="1:15" s="1" customFormat="1" x14ac:dyDescent="0.25">
      <c r="B50" s="14" t="s">
        <v>80</v>
      </c>
      <c r="C50" s="73">
        <v>0</v>
      </c>
      <c r="D50" s="74">
        <v>0</v>
      </c>
      <c r="E50" s="74">
        <v>0</v>
      </c>
      <c r="F50" s="74">
        <v>0</v>
      </c>
      <c r="G50" s="74">
        <v>0</v>
      </c>
      <c r="H50" s="74">
        <v>0</v>
      </c>
      <c r="I50" s="74">
        <v>0</v>
      </c>
      <c r="J50" s="74">
        <v>0</v>
      </c>
      <c r="K50" s="74">
        <v>0</v>
      </c>
      <c r="L50" s="74">
        <v>0</v>
      </c>
      <c r="M50" s="74">
        <v>0</v>
      </c>
      <c r="N50" s="74">
        <v>0</v>
      </c>
      <c r="O50" s="20">
        <f>SUM(C50:N50)</f>
        <v>0</v>
      </c>
    </row>
    <row r="51" spans="1:15" s="1" customFormat="1" x14ac:dyDescent="0.25">
      <c r="B51" s="14" t="s">
        <v>51</v>
      </c>
      <c r="C51" s="76">
        <v>0</v>
      </c>
      <c r="D51" s="77">
        <v>0</v>
      </c>
      <c r="E51" s="77">
        <v>0</v>
      </c>
      <c r="F51" s="77">
        <v>0</v>
      </c>
      <c r="G51" s="77">
        <v>0</v>
      </c>
      <c r="H51" s="77">
        <v>0</v>
      </c>
      <c r="I51" s="77">
        <v>0</v>
      </c>
      <c r="J51" s="77">
        <v>0</v>
      </c>
      <c r="K51" s="77">
        <v>0</v>
      </c>
      <c r="L51" s="77">
        <v>0</v>
      </c>
      <c r="M51" s="77">
        <v>0</v>
      </c>
      <c r="N51" s="77">
        <v>0</v>
      </c>
      <c r="O51" s="63">
        <f>SUM(C51:N51)</f>
        <v>0</v>
      </c>
    </row>
    <row r="52" spans="1:15" s="1" customFormat="1" ht="15.75" thickBot="1" x14ac:dyDescent="0.3">
      <c r="B52" s="49" t="s">
        <v>71</v>
      </c>
      <c r="C52" s="53" t="e">
        <f t="shared" ref="C52:O52" si="11">SUM(C49:C51)</f>
        <v>#DIV/0!</v>
      </c>
      <c r="D52" s="53" t="e">
        <f t="shared" si="11"/>
        <v>#DIV/0!</v>
      </c>
      <c r="E52" s="53" t="e">
        <f t="shared" si="11"/>
        <v>#DIV/0!</v>
      </c>
      <c r="F52" s="53" t="e">
        <f t="shared" si="11"/>
        <v>#DIV/0!</v>
      </c>
      <c r="G52" s="53" t="e">
        <f t="shared" si="11"/>
        <v>#DIV/0!</v>
      </c>
      <c r="H52" s="53" t="e">
        <f t="shared" si="11"/>
        <v>#DIV/0!</v>
      </c>
      <c r="I52" s="53" t="e">
        <f t="shared" si="11"/>
        <v>#DIV/0!</v>
      </c>
      <c r="J52" s="53" t="e">
        <f t="shared" si="11"/>
        <v>#DIV/0!</v>
      </c>
      <c r="K52" s="53" t="e">
        <f t="shared" si="11"/>
        <v>#DIV/0!</v>
      </c>
      <c r="L52" s="53" t="e">
        <f t="shared" si="11"/>
        <v>#DIV/0!</v>
      </c>
      <c r="M52" s="53" t="e">
        <f t="shared" si="11"/>
        <v>#DIV/0!</v>
      </c>
      <c r="N52" s="53" t="e">
        <f t="shared" si="11"/>
        <v>#DIV/0!</v>
      </c>
      <c r="O52" s="65">
        <f t="shared" si="11"/>
        <v>0</v>
      </c>
    </row>
    <row r="53" spans="1:15" s="1" customFormat="1" x14ac:dyDescent="0.25">
      <c r="A53" s="54" t="s">
        <v>48</v>
      </c>
      <c r="B53" s="55"/>
      <c r="C53" s="56" t="e">
        <f t="shared" ref="C53:O53" si="12">C47-C52</f>
        <v>#DIV/0!</v>
      </c>
      <c r="D53" s="56" t="e">
        <f t="shared" si="12"/>
        <v>#DIV/0!</v>
      </c>
      <c r="E53" s="56" t="e">
        <f t="shared" si="12"/>
        <v>#DIV/0!</v>
      </c>
      <c r="F53" s="56" t="e">
        <f t="shared" si="12"/>
        <v>#DIV/0!</v>
      </c>
      <c r="G53" s="56" t="e">
        <f t="shared" si="12"/>
        <v>#DIV/0!</v>
      </c>
      <c r="H53" s="56" t="e">
        <f t="shared" si="12"/>
        <v>#DIV/0!</v>
      </c>
      <c r="I53" s="56" t="e">
        <f t="shared" si="12"/>
        <v>#DIV/0!</v>
      </c>
      <c r="J53" s="56" t="e">
        <f t="shared" si="12"/>
        <v>#DIV/0!</v>
      </c>
      <c r="K53" s="56" t="e">
        <f t="shared" si="12"/>
        <v>#DIV/0!</v>
      </c>
      <c r="L53" s="56" t="e">
        <f t="shared" si="12"/>
        <v>#DIV/0!</v>
      </c>
      <c r="M53" s="56" t="e">
        <f t="shared" si="12"/>
        <v>#DIV/0!</v>
      </c>
      <c r="N53" s="56" t="e">
        <f t="shared" si="12"/>
        <v>#DIV/0!</v>
      </c>
      <c r="O53" s="66">
        <f t="shared" si="12"/>
        <v>0</v>
      </c>
    </row>
    <row r="54" spans="1:15" s="1" customFormat="1" ht="15.75" thickBot="1" x14ac:dyDescent="0.3">
      <c r="A54" s="57" t="s">
        <v>49</v>
      </c>
      <c r="B54" s="58"/>
      <c r="C54" s="59" t="e">
        <f t="shared" ref="C54:O54" si="13">C46-C52</f>
        <v>#DIV/0!</v>
      </c>
      <c r="D54" s="59" t="e">
        <f t="shared" si="13"/>
        <v>#DIV/0!</v>
      </c>
      <c r="E54" s="59" t="e">
        <f t="shared" si="13"/>
        <v>#DIV/0!</v>
      </c>
      <c r="F54" s="59" t="e">
        <f t="shared" si="13"/>
        <v>#DIV/0!</v>
      </c>
      <c r="G54" s="59" t="e">
        <f t="shared" si="13"/>
        <v>#DIV/0!</v>
      </c>
      <c r="H54" s="59" t="e">
        <f t="shared" si="13"/>
        <v>#DIV/0!</v>
      </c>
      <c r="I54" s="59" t="e">
        <f t="shared" si="13"/>
        <v>#DIV/0!</v>
      </c>
      <c r="J54" s="59" t="e">
        <f t="shared" si="13"/>
        <v>#DIV/0!</v>
      </c>
      <c r="K54" s="59" t="e">
        <f t="shared" si="13"/>
        <v>#DIV/0!</v>
      </c>
      <c r="L54" s="59" t="e">
        <f t="shared" si="13"/>
        <v>#DIV/0!</v>
      </c>
      <c r="M54" s="59" t="e">
        <f t="shared" si="13"/>
        <v>#DIV/0!</v>
      </c>
      <c r="N54" s="59" t="e">
        <f t="shared" si="13"/>
        <v>#DIV/0!</v>
      </c>
      <c r="O54" s="67">
        <f t="shared" si="13"/>
        <v>0</v>
      </c>
    </row>
    <row r="55" spans="1:15" s="1" customFormat="1" x14ac:dyDescent="0.25"/>
    <row r="56" spans="1:15" s="1" customFormat="1" x14ac:dyDescent="0.25"/>
  </sheetData>
  <mergeCells count="3">
    <mergeCell ref="C20:N20"/>
    <mergeCell ref="C39:N39"/>
    <mergeCell ref="A4:B4"/>
  </mergeCells>
  <phoneticPr fontId="16" type="noConversion"/>
  <dataValidations count="1">
    <dataValidation showDropDown="1" showInputMessage="1" showErrorMessage="1" sqref="B9" xr:uid="{43E0A26F-7757-4A63-AAC4-45BE2618C3D4}"/>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8F2-A17D-4A89-947F-8D64B32A7A16}">
  <sheetPr>
    <tabColor rgb="FF9B2743"/>
  </sheetPr>
  <dimension ref="A1:O25"/>
  <sheetViews>
    <sheetView zoomScaleNormal="100" workbookViewId="0"/>
  </sheetViews>
  <sheetFormatPr defaultRowHeight="15" x14ac:dyDescent="0.25"/>
  <cols>
    <col min="1" max="1" width="4.7109375" customWidth="1"/>
    <col min="2" max="2" width="36.7109375" customWidth="1"/>
    <col min="3" max="15" width="12.7109375" customWidth="1"/>
  </cols>
  <sheetData>
    <row r="1" spans="1:15" ht="20.25" x14ac:dyDescent="0.25">
      <c r="A1" s="11" t="s">
        <v>109</v>
      </c>
      <c r="B1" s="11"/>
    </row>
    <row r="2" spans="1:15" ht="18.75" x14ac:dyDescent="0.3">
      <c r="A2" s="10" t="str">
        <f ca="1">_xlfn.CONCAT("Budget Year | ", IF(MONTH(TODAY())&gt;8,YEAR(TODAY())+2,YEAR(TODAY())+1))</f>
        <v>Budget Year | 2026</v>
      </c>
      <c r="B2" s="10"/>
    </row>
    <row r="4" spans="1:15" ht="20.25" x14ac:dyDescent="0.3">
      <c r="A4" s="82" t="str">
        <f>'Schedule | Cash Flow Tool'!C4</f>
        <v>Type Utility Name Here</v>
      </c>
      <c r="B4" s="15"/>
    </row>
    <row r="10" spans="1:15" ht="15.75" x14ac:dyDescent="0.25">
      <c r="A10" s="1"/>
      <c r="B10" s="41"/>
      <c r="C10" s="96" t="str">
        <f ca="1">_xlfn.CONCAT('Schedule | Cash Flow Tool'!B9, " | Budget Year | ", (IF(MONTH(TODAY())&gt;8,YEAR(TODAY())+2,YEAR(TODAY())+1)))</f>
        <v xml:space="preserve"> | Budget Year | 2026</v>
      </c>
      <c r="D10" s="96"/>
      <c r="E10" s="96"/>
      <c r="F10" s="96"/>
      <c r="G10" s="96"/>
      <c r="H10" s="96"/>
      <c r="I10" s="96"/>
      <c r="J10" s="96"/>
      <c r="K10" s="96"/>
      <c r="L10" s="96"/>
      <c r="M10" s="96"/>
      <c r="N10" s="96"/>
      <c r="O10" s="70"/>
    </row>
    <row r="11" spans="1:15" x14ac:dyDescent="0.25">
      <c r="A11" s="43"/>
      <c r="B11" s="43"/>
      <c r="C11" s="38" t="s">
        <v>12</v>
      </c>
      <c r="D11" s="38" t="s">
        <v>13</v>
      </c>
      <c r="E11" s="38" t="s">
        <v>14</v>
      </c>
      <c r="F11" s="38" t="s">
        <v>15</v>
      </c>
      <c r="G11" s="38" t="s">
        <v>16</v>
      </c>
      <c r="H11" s="38" t="s">
        <v>17</v>
      </c>
      <c r="I11" s="38" t="s">
        <v>18</v>
      </c>
      <c r="J11" s="38" t="s">
        <v>19</v>
      </c>
      <c r="K11" s="38" t="s">
        <v>20</v>
      </c>
      <c r="L11" s="38" t="s">
        <v>21</v>
      </c>
      <c r="M11" s="38" t="s">
        <v>22</v>
      </c>
      <c r="N11" s="38" t="s">
        <v>23</v>
      </c>
      <c r="O11" s="38" t="s">
        <v>53</v>
      </c>
    </row>
    <row r="12" spans="1:15" x14ac:dyDescent="0.25">
      <c r="A12" s="44" t="s">
        <v>44</v>
      </c>
      <c r="B12" s="44"/>
      <c r="C12" s="50">
        <f>'Schedule | Cash Flow Tool'!C41</f>
        <v>0</v>
      </c>
      <c r="D12" s="50" t="e">
        <f>'Schedule | Cash Flow Tool'!D41</f>
        <v>#DIV/0!</v>
      </c>
      <c r="E12" s="50" t="e">
        <f>'Schedule | Cash Flow Tool'!E41</f>
        <v>#DIV/0!</v>
      </c>
      <c r="F12" s="50" t="e">
        <f>'Schedule | Cash Flow Tool'!F41</f>
        <v>#DIV/0!</v>
      </c>
      <c r="G12" s="50" t="e">
        <f>'Schedule | Cash Flow Tool'!G41</f>
        <v>#DIV/0!</v>
      </c>
      <c r="H12" s="50" t="e">
        <f>'Schedule | Cash Flow Tool'!H41</f>
        <v>#DIV/0!</v>
      </c>
      <c r="I12" s="50" t="e">
        <f>'Schedule | Cash Flow Tool'!I41</f>
        <v>#DIV/0!</v>
      </c>
      <c r="J12" s="50" t="e">
        <f>'Schedule | Cash Flow Tool'!J41</f>
        <v>#DIV/0!</v>
      </c>
      <c r="K12" s="50" t="e">
        <f>'Schedule | Cash Flow Tool'!K41</f>
        <v>#DIV/0!</v>
      </c>
      <c r="L12" s="50" t="e">
        <f>'Schedule | Cash Flow Tool'!L41</f>
        <v>#DIV/0!</v>
      </c>
      <c r="M12" s="50" t="e">
        <f>'Schedule | Cash Flow Tool'!M41</f>
        <v>#DIV/0!</v>
      </c>
      <c r="N12" s="50" t="e">
        <f>'Schedule | Cash Flow Tool'!N41</f>
        <v>#DIV/0!</v>
      </c>
      <c r="O12" s="60">
        <f>'Schedule | Cash Flow Tool'!O41</f>
        <v>0</v>
      </c>
    </row>
    <row r="13" spans="1:15" x14ac:dyDescent="0.25">
      <c r="A13" s="1"/>
      <c r="B13" s="48" t="s">
        <v>46</v>
      </c>
      <c r="C13" s="45"/>
      <c r="D13" s="45"/>
      <c r="E13" s="45"/>
      <c r="F13" s="45"/>
      <c r="G13" s="45"/>
      <c r="H13" s="45"/>
      <c r="I13" s="46"/>
      <c r="J13" s="46"/>
      <c r="K13" s="46"/>
      <c r="L13" s="46"/>
      <c r="M13" s="45"/>
      <c r="N13" s="45"/>
      <c r="O13" s="61"/>
    </row>
    <row r="14" spans="1:15" x14ac:dyDescent="0.25">
      <c r="A14" s="1"/>
      <c r="B14" s="14" t="s">
        <v>72</v>
      </c>
      <c r="C14" s="65" t="e">
        <f>'Schedule | Cash Flow Tool'!C43</f>
        <v>#DIV/0!</v>
      </c>
      <c r="D14" s="53" t="e">
        <f>'Schedule | Cash Flow Tool'!D43</f>
        <v>#DIV/0!</v>
      </c>
      <c r="E14" s="53" t="e">
        <f>'Schedule | Cash Flow Tool'!E43</f>
        <v>#DIV/0!</v>
      </c>
      <c r="F14" s="53" t="e">
        <f>'Schedule | Cash Flow Tool'!F43</f>
        <v>#DIV/0!</v>
      </c>
      <c r="G14" s="53" t="e">
        <f>'Schedule | Cash Flow Tool'!G43</f>
        <v>#DIV/0!</v>
      </c>
      <c r="H14" s="53" t="e">
        <f>'Schedule | Cash Flow Tool'!H43</f>
        <v>#DIV/0!</v>
      </c>
      <c r="I14" s="53" t="e">
        <f>'Schedule | Cash Flow Tool'!I43</f>
        <v>#DIV/0!</v>
      </c>
      <c r="J14" s="53" t="e">
        <f>'Schedule | Cash Flow Tool'!J43</f>
        <v>#DIV/0!</v>
      </c>
      <c r="K14" s="53" t="e">
        <f>'Schedule | Cash Flow Tool'!K43</f>
        <v>#DIV/0!</v>
      </c>
      <c r="L14" s="53" t="e">
        <f>'Schedule | Cash Flow Tool'!L43</f>
        <v>#DIV/0!</v>
      </c>
      <c r="M14" s="53" t="e">
        <f>'Schedule | Cash Flow Tool'!M43</f>
        <v>#DIV/0!</v>
      </c>
      <c r="N14" s="53" t="e">
        <f>'Schedule | Cash Flow Tool'!N43</f>
        <v>#DIV/0!</v>
      </c>
      <c r="O14" s="62">
        <f>'Schedule | Cash Flow Tool'!O43</f>
        <v>0</v>
      </c>
    </row>
    <row r="15" spans="1:15" x14ac:dyDescent="0.25">
      <c r="A15" s="1"/>
      <c r="B15" s="14" t="s">
        <v>76</v>
      </c>
      <c r="C15" s="18">
        <f>'Schedule | Cash Flow Tool'!C44</f>
        <v>0</v>
      </c>
      <c r="D15" s="79">
        <f>'Schedule | Cash Flow Tool'!D44</f>
        <v>0</v>
      </c>
      <c r="E15" s="79">
        <f>'Schedule | Cash Flow Tool'!E44</f>
        <v>0</v>
      </c>
      <c r="F15" s="79">
        <f>'Schedule | Cash Flow Tool'!F44</f>
        <v>0</v>
      </c>
      <c r="G15" s="79">
        <f>'Schedule | Cash Flow Tool'!G44</f>
        <v>0</v>
      </c>
      <c r="H15" s="79">
        <f>'Schedule | Cash Flow Tool'!H44</f>
        <v>0</v>
      </c>
      <c r="I15" s="79">
        <f>'Schedule | Cash Flow Tool'!I44</f>
        <v>0</v>
      </c>
      <c r="J15" s="79">
        <f>'Schedule | Cash Flow Tool'!J44</f>
        <v>0</v>
      </c>
      <c r="K15" s="79">
        <f>'Schedule | Cash Flow Tool'!K44</f>
        <v>0</v>
      </c>
      <c r="L15" s="79">
        <f>'Schedule | Cash Flow Tool'!L44</f>
        <v>0</v>
      </c>
      <c r="M15" s="79">
        <f>'Schedule | Cash Flow Tool'!M44</f>
        <v>0</v>
      </c>
      <c r="N15" s="79">
        <f>'Schedule | Cash Flow Tool'!N44</f>
        <v>0</v>
      </c>
      <c r="O15" s="20">
        <f>'Schedule | Cash Flow Tool'!O44</f>
        <v>0</v>
      </c>
    </row>
    <row r="16" spans="1:15" x14ac:dyDescent="0.25">
      <c r="A16" s="1"/>
      <c r="B16" s="14" t="s">
        <v>77</v>
      </c>
      <c r="C16" s="18">
        <f>'Schedule | Cash Flow Tool'!C45</f>
        <v>0</v>
      </c>
      <c r="D16" s="79">
        <f>'Schedule | Cash Flow Tool'!D45</f>
        <v>0</v>
      </c>
      <c r="E16" s="79">
        <f>'Schedule | Cash Flow Tool'!E45</f>
        <v>0</v>
      </c>
      <c r="F16" s="79">
        <f>'Schedule | Cash Flow Tool'!F45</f>
        <v>0</v>
      </c>
      <c r="G16" s="79">
        <f>'Schedule | Cash Flow Tool'!G45</f>
        <v>0</v>
      </c>
      <c r="H16" s="79">
        <f>'Schedule | Cash Flow Tool'!H45</f>
        <v>0</v>
      </c>
      <c r="I16" s="79">
        <f>'Schedule | Cash Flow Tool'!I45</f>
        <v>0</v>
      </c>
      <c r="J16" s="79">
        <f>'Schedule | Cash Flow Tool'!J45</f>
        <v>0</v>
      </c>
      <c r="K16" s="79">
        <f>'Schedule | Cash Flow Tool'!K45</f>
        <v>0</v>
      </c>
      <c r="L16" s="79">
        <f>'Schedule | Cash Flow Tool'!L45</f>
        <v>0</v>
      </c>
      <c r="M16" s="79">
        <f>'Schedule | Cash Flow Tool'!M45</f>
        <v>0</v>
      </c>
      <c r="N16" s="79">
        <f>'Schedule | Cash Flow Tool'!N45</f>
        <v>0</v>
      </c>
      <c r="O16" s="20">
        <f>'Schedule | Cash Flow Tool'!O45</f>
        <v>0</v>
      </c>
    </row>
    <row r="17" spans="1:15" x14ac:dyDescent="0.25">
      <c r="A17" s="1"/>
      <c r="B17" s="49" t="s">
        <v>52</v>
      </c>
      <c r="C17" s="51" t="e">
        <f>'Schedule | Cash Flow Tool'!C46</f>
        <v>#DIV/0!</v>
      </c>
      <c r="D17" s="51" t="e">
        <f>'Schedule | Cash Flow Tool'!D46</f>
        <v>#DIV/0!</v>
      </c>
      <c r="E17" s="51" t="e">
        <f>'Schedule | Cash Flow Tool'!E46</f>
        <v>#DIV/0!</v>
      </c>
      <c r="F17" s="51" t="e">
        <f>'Schedule | Cash Flow Tool'!F46</f>
        <v>#DIV/0!</v>
      </c>
      <c r="G17" s="51" t="e">
        <f>'Schedule | Cash Flow Tool'!G46</f>
        <v>#DIV/0!</v>
      </c>
      <c r="H17" s="51" t="e">
        <f>'Schedule | Cash Flow Tool'!H46</f>
        <v>#DIV/0!</v>
      </c>
      <c r="I17" s="51" t="e">
        <f>'Schedule | Cash Flow Tool'!I46</f>
        <v>#DIV/0!</v>
      </c>
      <c r="J17" s="51" t="e">
        <f>'Schedule | Cash Flow Tool'!J46</f>
        <v>#DIV/0!</v>
      </c>
      <c r="K17" s="51" t="e">
        <f>'Schedule | Cash Flow Tool'!K46</f>
        <v>#DIV/0!</v>
      </c>
      <c r="L17" s="51" t="e">
        <f>'Schedule | Cash Flow Tool'!L46</f>
        <v>#DIV/0!</v>
      </c>
      <c r="M17" s="51" t="e">
        <f>'Schedule | Cash Flow Tool'!M46</f>
        <v>#DIV/0!</v>
      </c>
      <c r="N17" s="51" t="e">
        <f>'Schedule | Cash Flow Tool'!N46</f>
        <v>#DIV/0!</v>
      </c>
      <c r="O17" s="64">
        <f>'Schedule | Cash Flow Tool'!O46</f>
        <v>0</v>
      </c>
    </row>
    <row r="18" spans="1:15" x14ac:dyDescent="0.25">
      <c r="A18" s="42" t="s">
        <v>45</v>
      </c>
      <c r="B18" s="42"/>
      <c r="C18" s="52" t="e">
        <f>'Schedule | Cash Flow Tool'!C47</f>
        <v>#DIV/0!</v>
      </c>
      <c r="D18" s="52" t="e">
        <f>'Schedule | Cash Flow Tool'!D47</f>
        <v>#DIV/0!</v>
      </c>
      <c r="E18" s="52" t="e">
        <f>'Schedule | Cash Flow Tool'!E47</f>
        <v>#DIV/0!</v>
      </c>
      <c r="F18" s="52" t="e">
        <f>'Schedule | Cash Flow Tool'!F47</f>
        <v>#DIV/0!</v>
      </c>
      <c r="G18" s="52" t="e">
        <f>'Schedule | Cash Flow Tool'!G47</f>
        <v>#DIV/0!</v>
      </c>
      <c r="H18" s="52" t="e">
        <f>'Schedule | Cash Flow Tool'!H47</f>
        <v>#DIV/0!</v>
      </c>
      <c r="I18" s="52" t="e">
        <f>'Schedule | Cash Flow Tool'!I47</f>
        <v>#DIV/0!</v>
      </c>
      <c r="J18" s="52" t="e">
        <f>'Schedule | Cash Flow Tool'!J47</f>
        <v>#DIV/0!</v>
      </c>
      <c r="K18" s="52" t="e">
        <f>'Schedule | Cash Flow Tool'!K47</f>
        <v>#DIV/0!</v>
      </c>
      <c r="L18" s="52" t="e">
        <f>'Schedule | Cash Flow Tool'!L47</f>
        <v>#DIV/0!</v>
      </c>
      <c r="M18" s="52" t="e">
        <f>'Schedule | Cash Flow Tool'!M47</f>
        <v>#DIV/0!</v>
      </c>
      <c r="N18" s="52" t="e">
        <f>'Schedule | Cash Flow Tool'!N47</f>
        <v>#DIV/0!</v>
      </c>
      <c r="O18" s="19">
        <f>'Schedule | Cash Flow Tool'!O47</f>
        <v>0</v>
      </c>
    </row>
    <row r="19" spans="1:15" x14ac:dyDescent="0.25">
      <c r="A19" s="1"/>
      <c r="B19" s="48" t="s">
        <v>47</v>
      </c>
      <c r="C19" s="79"/>
      <c r="D19" s="79"/>
      <c r="E19" s="79"/>
      <c r="F19" s="79"/>
      <c r="G19" s="79"/>
      <c r="H19" s="79"/>
      <c r="I19" s="79"/>
      <c r="J19" s="79"/>
      <c r="K19" s="79"/>
      <c r="L19" s="79"/>
      <c r="M19" s="79"/>
      <c r="N19" s="79"/>
      <c r="O19" s="18"/>
    </row>
    <row r="20" spans="1:15" x14ac:dyDescent="0.25">
      <c r="A20" s="1"/>
      <c r="B20" s="14" t="s">
        <v>73</v>
      </c>
      <c r="C20" s="65" t="e">
        <f>'Schedule | Cash Flow Tool'!C49</f>
        <v>#DIV/0!</v>
      </c>
      <c r="D20" s="53" t="e">
        <f>'Schedule | Cash Flow Tool'!D49</f>
        <v>#DIV/0!</v>
      </c>
      <c r="E20" s="53" t="e">
        <f>'Schedule | Cash Flow Tool'!E49</f>
        <v>#DIV/0!</v>
      </c>
      <c r="F20" s="53" t="e">
        <f>'Schedule | Cash Flow Tool'!F49</f>
        <v>#DIV/0!</v>
      </c>
      <c r="G20" s="53" t="e">
        <f>'Schedule | Cash Flow Tool'!G49</f>
        <v>#DIV/0!</v>
      </c>
      <c r="H20" s="53" t="e">
        <f>'Schedule | Cash Flow Tool'!H49</f>
        <v>#DIV/0!</v>
      </c>
      <c r="I20" s="53" t="e">
        <f>'Schedule | Cash Flow Tool'!I49</f>
        <v>#DIV/0!</v>
      </c>
      <c r="J20" s="53" t="e">
        <f>'Schedule | Cash Flow Tool'!J49</f>
        <v>#DIV/0!</v>
      </c>
      <c r="K20" s="53" t="e">
        <f>'Schedule | Cash Flow Tool'!K49</f>
        <v>#DIV/0!</v>
      </c>
      <c r="L20" s="53" t="e">
        <f>'Schedule | Cash Flow Tool'!L49</f>
        <v>#DIV/0!</v>
      </c>
      <c r="M20" s="53" t="e">
        <f>'Schedule | Cash Flow Tool'!M49</f>
        <v>#DIV/0!</v>
      </c>
      <c r="N20" s="53" t="e">
        <f>'Schedule | Cash Flow Tool'!N49</f>
        <v>#DIV/0!</v>
      </c>
      <c r="O20" s="62">
        <f>'Schedule | Cash Flow Tool'!O49</f>
        <v>0</v>
      </c>
    </row>
    <row r="21" spans="1:15" x14ac:dyDescent="0.25">
      <c r="A21" s="1"/>
      <c r="B21" s="14" t="s">
        <v>81</v>
      </c>
      <c r="C21" s="18">
        <f>'Schedule | Cash Flow Tool'!C50</f>
        <v>0</v>
      </c>
      <c r="D21" s="79">
        <f>'Schedule | Cash Flow Tool'!D50</f>
        <v>0</v>
      </c>
      <c r="E21" s="79">
        <f>'Schedule | Cash Flow Tool'!E50</f>
        <v>0</v>
      </c>
      <c r="F21" s="79">
        <f>'Schedule | Cash Flow Tool'!F50</f>
        <v>0</v>
      </c>
      <c r="G21" s="79">
        <f>'Schedule | Cash Flow Tool'!G50</f>
        <v>0</v>
      </c>
      <c r="H21" s="79">
        <f>'Schedule | Cash Flow Tool'!H50</f>
        <v>0</v>
      </c>
      <c r="I21" s="79">
        <f>'Schedule | Cash Flow Tool'!I50</f>
        <v>0</v>
      </c>
      <c r="J21" s="79">
        <f>'Schedule | Cash Flow Tool'!J50</f>
        <v>0</v>
      </c>
      <c r="K21" s="79">
        <f>'Schedule | Cash Flow Tool'!K50</f>
        <v>0</v>
      </c>
      <c r="L21" s="79">
        <f>'Schedule | Cash Flow Tool'!L50</f>
        <v>0</v>
      </c>
      <c r="M21" s="79">
        <f>'Schedule | Cash Flow Tool'!M50</f>
        <v>0</v>
      </c>
      <c r="N21" s="79">
        <f>'Schedule | Cash Flow Tool'!N50</f>
        <v>0</v>
      </c>
      <c r="O21" s="20">
        <f>'Schedule | Cash Flow Tool'!O50</f>
        <v>0</v>
      </c>
    </row>
    <row r="22" spans="1:15" x14ac:dyDescent="0.25">
      <c r="A22" s="1"/>
      <c r="B22" s="14" t="s">
        <v>78</v>
      </c>
      <c r="C22" s="19">
        <f>'Schedule | Cash Flow Tool'!C51</f>
        <v>0</v>
      </c>
      <c r="D22" s="52">
        <f>'Schedule | Cash Flow Tool'!D51</f>
        <v>0</v>
      </c>
      <c r="E22" s="52">
        <f>'Schedule | Cash Flow Tool'!E51</f>
        <v>0</v>
      </c>
      <c r="F22" s="52">
        <f>'Schedule | Cash Flow Tool'!F51</f>
        <v>0</v>
      </c>
      <c r="G22" s="52">
        <f>'Schedule | Cash Flow Tool'!G51</f>
        <v>0</v>
      </c>
      <c r="H22" s="52">
        <f>'Schedule | Cash Flow Tool'!H51</f>
        <v>0</v>
      </c>
      <c r="I22" s="52">
        <f>'Schedule | Cash Flow Tool'!I51</f>
        <v>0</v>
      </c>
      <c r="J22" s="52">
        <f>'Schedule | Cash Flow Tool'!J51</f>
        <v>0</v>
      </c>
      <c r="K22" s="52">
        <f>'Schedule | Cash Flow Tool'!K51</f>
        <v>0</v>
      </c>
      <c r="L22" s="52">
        <f>'Schedule | Cash Flow Tool'!L51</f>
        <v>0</v>
      </c>
      <c r="M22" s="52">
        <f>'Schedule | Cash Flow Tool'!M51</f>
        <v>0</v>
      </c>
      <c r="N22" s="52">
        <f>'Schedule | Cash Flow Tool'!N51</f>
        <v>0</v>
      </c>
      <c r="O22" s="63">
        <f>'Schedule | Cash Flow Tool'!O51</f>
        <v>0</v>
      </c>
    </row>
    <row r="23" spans="1:15" ht="15.75" thickBot="1" x14ac:dyDescent="0.3">
      <c r="A23" s="1"/>
      <c r="B23" s="49" t="s">
        <v>71</v>
      </c>
      <c r="C23" s="53" t="e">
        <f>'Schedule | Cash Flow Tool'!C52</f>
        <v>#DIV/0!</v>
      </c>
      <c r="D23" s="53" t="e">
        <f>'Schedule | Cash Flow Tool'!D52</f>
        <v>#DIV/0!</v>
      </c>
      <c r="E23" s="53" t="e">
        <f>'Schedule | Cash Flow Tool'!E52</f>
        <v>#DIV/0!</v>
      </c>
      <c r="F23" s="53" t="e">
        <f>'Schedule | Cash Flow Tool'!F52</f>
        <v>#DIV/0!</v>
      </c>
      <c r="G23" s="53" t="e">
        <f>'Schedule | Cash Flow Tool'!G52</f>
        <v>#DIV/0!</v>
      </c>
      <c r="H23" s="53" t="e">
        <f>'Schedule | Cash Flow Tool'!H52</f>
        <v>#DIV/0!</v>
      </c>
      <c r="I23" s="53" t="e">
        <f>'Schedule | Cash Flow Tool'!I52</f>
        <v>#DIV/0!</v>
      </c>
      <c r="J23" s="53" t="e">
        <f>'Schedule | Cash Flow Tool'!J52</f>
        <v>#DIV/0!</v>
      </c>
      <c r="K23" s="53" t="e">
        <f>'Schedule | Cash Flow Tool'!K52</f>
        <v>#DIV/0!</v>
      </c>
      <c r="L23" s="53" t="e">
        <f>'Schedule | Cash Flow Tool'!L52</f>
        <v>#DIV/0!</v>
      </c>
      <c r="M23" s="53" t="e">
        <f>'Schedule | Cash Flow Tool'!M52</f>
        <v>#DIV/0!</v>
      </c>
      <c r="N23" s="53" t="e">
        <f>'Schedule | Cash Flow Tool'!N52</f>
        <v>#DIV/0!</v>
      </c>
      <c r="O23" s="65">
        <f>'Schedule | Cash Flow Tool'!O52</f>
        <v>0</v>
      </c>
    </row>
    <row r="24" spans="1:15" x14ac:dyDescent="0.25">
      <c r="A24" s="54" t="s">
        <v>48</v>
      </c>
      <c r="B24" s="55"/>
      <c r="C24" s="56" t="e">
        <f>'Schedule | Cash Flow Tool'!C53</f>
        <v>#DIV/0!</v>
      </c>
      <c r="D24" s="56" t="e">
        <f>'Schedule | Cash Flow Tool'!D53</f>
        <v>#DIV/0!</v>
      </c>
      <c r="E24" s="56" t="e">
        <f>'Schedule | Cash Flow Tool'!E53</f>
        <v>#DIV/0!</v>
      </c>
      <c r="F24" s="56" t="e">
        <f>'Schedule | Cash Flow Tool'!F53</f>
        <v>#DIV/0!</v>
      </c>
      <c r="G24" s="56" t="e">
        <f>'Schedule | Cash Flow Tool'!G53</f>
        <v>#DIV/0!</v>
      </c>
      <c r="H24" s="56" t="e">
        <f>'Schedule | Cash Flow Tool'!H53</f>
        <v>#DIV/0!</v>
      </c>
      <c r="I24" s="56" t="e">
        <f>'Schedule | Cash Flow Tool'!I53</f>
        <v>#DIV/0!</v>
      </c>
      <c r="J24" s="56" t="e">
        <f>'Schedule | Cash Flow Tool'!J53</f>
        <v>#DIV/0!</v>
      </c>
      <c r="K24" s="56" t="e">
        <f>'Schedule | Cash Flow Tool'!K53</f>
        <v>#DIV/0!</v>
      </c>
      <c r="L24" s="56" t="e">
        <f>'Schedule | Cash Flow Tool'!L53</f>
        <v>#DIV/0!</v>
      </c>
      <c r="M24" s="56" t="e">
        <f>'Schedule | Cash Flow Tool'!M53</f>
        <v>#DIV/0!</v>
      </c>
      <c r="N24" s="56" t="e">
        <f>'Schedule | Cash Flow Tool'!N53</f>
        <v>#DIV/0!</v>
      </c>
      <c r="O24" s="66">
        <f>'Schedule | Cash Flow Tool'!O53</f>
        <v>0</v>
      </c>
    </row>
    <row r="25" spans="1:15" ht="15.75" thickBot="1" x14ac:dyDescent="0.3">
      <c r="A25" s="57" t="s">
        <v>49</v>
      </c>
      <c r="B25" s="58"/>
      <c r="C25" s="59" t="e">
        <f>'Schedule | Cash Flow Tool'!C54</f>
        <v>#DIV/0!</v>
      </c>
      <c r="D25" s="59" t="e">
        <f>'Schedule | Cash Flow Tool'!D54</f>
        <v>#DIV/0!</v>
      </c>
      <c r="E25" s="59" t="e">
        <f>'Schedule | Cash Flow Tool'!E54</f>
        <v>#DIV/0!</v>
      </c>
      <c r="F25" s="59" t="e">
        <f>'Schedule | Cash Flow Tool'!F54</f>
        <v>#DIV/0!</v>
      </c>
      <c r="G25" s="59" t="e">
        <f>'Schedule | Cash Flow Tool'!G54</f>
        <v>#DIV/0!</v>
      </c>
      <c r="H25" s="59" t="e">
        <f>'Schedule | Cash Flow Tool'!H54</f>
        <v>#DIV/0!</v>
      </c>
      <c r="I25" s="59" t="e">
        <f>'Schedule | Cash Flow Tool'!I54</f>
        <v>#DIV/0!</v>
      </c>
      <c r="J25" s="59" t="e">
        <f>'Schedule | Cash Flow Tool'!J54</f>
        <v>#DIV/0!</v>
      </c>
      <c r="K25" s="59" t="e">
        <f>'Schedule | Cash Flow Tool'!K54</f>
        <v>#DIV/0!</v>
      </c>
      <c r="L25" s="59" t="e">
        <f>'Schedule | Cash Flow Tool'!L54</f>
        <v>#DIV/0!</v>
      </c>
      <c r="M25" s="59" t="e">
        <f>'Schedule | Cash Flow Tool'!M54</f>
        <v>#DIV/0!</v>
      </c>
      <c r="N25" s="59" t="e">
        <f>'Schedule | Cash Flow Tool'!N54</f>
        <v>#DIV/0!</v>
      </c>
      <c r="O25" s="67">
        <f>'Schedule | Cash Flow Tool'!O54</f>
        <v>0</v>
      </c>
    </row>
  </sheetData>
  <mergeCells count="1">
    <mergeCell ref="C10:N10"/>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B223-F2F1-47B7-9409-133356B0106A}">
  <dimension ref="A1:J14"/>
  <sheetViews>
    <sheetView workbookViewId="0">
      <selection activeCell="F14" sqref="F14"/>
    </sheetView>
  </sheetViews>
  <sheetFormatPr defaultRowHeight="15" x14ac:dyDescent="0.25"/>
  <cols>
    <col min="1" max="1" width="16" bestFit="1" customWidth="1"/>
    <col min="2" max="2" width="16.28515625" bestFit="1" customWidth="1"/>
  </cols>
  <sheetData>
    <row r="1" spans="1:10" x14ac:dyDescent="0.25">
      <c r="A1" s="8" t="s">
        <v>10</v>
      </c>
      <c r="B1" s="8" t="s">
        <v>3</v>
      </c>
      <c r="F1" t="s">
        <v>82</v>
      </c>
      <c r="I1" t="s">
        <v>83</v>
      </c>
    </row>
    <row r="2" spans="1:10" x14ac:dyDescent="0.25">
      <c r="A2" s="7" t="s">
        <v>9</v>
      </c>
      <c r="B2" t="s">
        <v>11</v>
      </c>
      <c r="F2" s="31" t="s">
        <v>29</v>
      </c>
      <c r="G2" s="31" t="e">
        <f>'Estimator | Fees'!E37</f>
        <v>#DIV/0!</v>
      </c>
      <c r="I2" s="31" t="s">
        <v>29</v>
      </c>
      <c r="J2" s="31" t="e">
        <f>'Estimator | Other Revenue'!E37</f>
        <v>#DIV/0!</v>
      </c>
    </row>
    <row r="3" spans="1:10" x14ac:dyDescent="0.25">
      <c r="A3" s="7" t="s">
        <v>4</v>
      </c>
      <c r="B3" t="e" cm="1">
        <f t="array" ref="B3">_xlfn.UNIQUE(_xlfn._xlws.FILTER(#REF!,(#REF!&lt;&gt;#REF!)*(#REF!&lt;&gt;#REF!)*(#REF!&lt;&gt;0)*(#REF!&lt;&gt;#REF!)))</f>
        <v>#REF!</v>
      </c>
      <c r="F3" s="31" t="s">
        <v>30</v>
      </c>
      <c r="G3" s="31" t="e">
        <f>'Estimator | Fees'!E38</f>
        <v>#DIV/0!</v>
      </c>
      <c r="I3" s="31" t="s">
        <v>30</v>
      </c>
      <c r="J3" s="31" t="e">
        <f>'Estimator | Other Revenue'!E38</f>
        <v>#DIV/0!</v>
      </c>
    </row>
    <row r="4" spans="1:10" x14ac:dyDescent="0.25">
      <c r="A4" s="7" t="s">
        <v>5</v>
      </c>
      <c r="F4" s="31" t="s">
        <v>31</v>
      </c>
      <c r="G4" s="31" t="e">
        <f>'Estimator | Fees'!E39</f>
        <v>#DIV/0!</v>
      </c>
      <c r="I4" s="31" t="s">
        <v>31</v>
      </c>
      <c r="J4" s="31" t="e">
        <f>'Estimator | Other Revenue'!E39</f>
        <v>#DIV/0!</v>
      </c>
    </row>
    <row r="5" spans="1:10" x14ac:dyDescent="0.25">
      <c r="A5" s="7" t="s">
        <v>6</v>
      </c>
      <c r="F5" s="31" t="s">
        <v>32</v>
      </c>
      <c r="G5" s="31" t="e">
        <f>'Estimator | Fees'!E40</f>
        <v>#DIV/0!</v>
      </c>
      <c r="I5" s="31" t="s">
        <v>32</v>
      </c>
      <c r="J5" s="31" t="e">
        <f>'Estimator | Other Revenue'!E40</f>
        <v>#DIV/0!</v>
      </c>
    </row>
    <row r="6" spans="1:10" x14ac:dyDescent="0.25">
      <c r="A6" s="7" t="s">
        <v>7</v>
      </c>
      <c r="F6" s="31" t="s">
        <v>33</v>
      </c>
      <c r="G6" s="31" t="e">
        <f>'Estimator | Fees'!E41</f>
        <v>#DIV/0!</v>
      </c>
      <c r="I6" s="31" t="s">
        <v>33</v>
      </c>
      <c r="J6" s="31" t="e">
        <f>'Estimator | Other Revenue'!E41</f>
        <v>#DIV/0!</v>
      </c>
    </row>
    <row r="7" spans="1:10" x14ac:dyDescent="0.25">
      <c r="A7" s="7" t="s">
        <v>8</v>
      </c>
      <c r="F7" s="31">
        <v>0.01</v>
      </c>
      <c r="G7" s="31">
        <v>0.01</v>
      </c>
      <c r="I7" s="31">
        <v>0.01</v>
      </c>
      <c r="J7" s="31">
        <v>0.01</v>
      </c>
    </row>
    <row r="8" spans="1:10" x14ac:dyDescent="0.25">
      <c r="F8" s="31">
        <v>0.03</v>
      </c>
      <c r="G8" s="31">
        <v>0.03</v>
      </c>
      <c r="I8" s="31">
        <v>0.03</v>
      </c>
      <c r="J8" s="31">
        <v>0.03</v>
      </c>
    </row>
    <row r="9" spans="1:10" x14ac:dyDescent="0.25">
      <c r="F9" s="31">
        <v>0.05</v>
      </c>
      <c r="G9" s="31">
        <v>0.05</v>
      </c>
      <c r="I9" s="31">
        <v>0.05</v>
      </c>
      <c r="J9" s="31">
        <v>0.05</v>
      </c>
    </row>
    <row r="10" spans="1:10" x14ac:dyDescent="0.25">
      <c r="F10" s="31">
        <v>0.08</v>
      </c>
      <c r="G10" s="31">
        <v>0.08</v>
      </c>
      <c r="I10" s="31">
        <v>0.08</v>
      </c>
      <c r="J10" s="31">
        <v>0.08</v>
      </c>
    </row>
    <row r="11" spans="1:10" x14ac:dyDescent="0.25">
      <c r="F11" s="31">
        <v>0.1</v>
      </c>
      <c r="G11" s="31">
        <v>0.1</v>
      </c>
      <c r="I11" s="31">
        <v>0.1</v>
      </c>
      <c r="J11" s="31">
        <v>0.1</v>
      </c>
    </row>
    <row r="12" spans="1:10" x14ac:dyDescent="0.25">
      <c r="F12" s="31">
        <v>0.12</v>
      </c>
      <c r="G12" s="31">
        <v>0.12</v>
      </c>
      <c r="I12" s="31">
        <v>0.12</v>
      </c>
      <c r="J12" s="31">
        <v>0.12</v>
      </c>
    </row>
    <row r="13" spans="1:10" x14ac:dyDescent="0.25">
      <c r="F13" s="31">
        <v>0.15</v>
      </c>
      <c r="G13" s="31">
        <v>0.15</v>
      </c>
      <c r="I13" s="31">
        <v>0.15</v>
      </c>
      <c r="J13" s="31">
        <v>0.15</v>
      </c>
    </row>
    <row r="14" spans="1:10" x14ac:dyDescent="0.25">
      <c r="F14" t="s">
        <v>36</v>
      </c>
      <c r="G14" t="s">
        <v>39</v>
      </c>
      <c r="I14" t="s">
        <v>36</v>
      </c>
      <c r="J14" t="s">
        <v>39</v>
      </c>
    </row>
  </sheetData>
  <pageMargins left="0.7" right="0.7" top="0.75" bottom="0.75" header="0.3" footer="0.3"/>
</worksheet>
</file>

<file path=docMetadata/LabelInfo.xml><?xml version="1.0" encoding="utf-8"?>
<clbl:labelList xmlns:clbl="http://schemas.microsoft.com/office/2020/mipLabelMetadata">
  <clbl:label id="{5e1bb2d8-0f0e-4905-acc9-7351f8506ff6}" enabled="0" method="" siteId="{5e1bb2d8-0f0e-4905-acc9-7351f8506f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Estimator | Fees</vt:lpstr>
      <vt:lpstr>Estimator | Other Revenue</vt:lpstr>
      <vt:lpstr>Schedule | Debt Service</vt:lpstr>
      <vt:lpstr>Schedule | Cash Flow Tool</vt:lpstr>
      <vt:lpstr>Schedule | Cash Flow Printable</vt:lpstr>
      <vt:lpstr>FILTER_BRIDGE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Tschida</dc:creator>
  <cp:lastModifiedBy>Adam Tschida</cp:lastModifiedBy>
  <cp:lastPrinted>2024-01-11T18:15:17Z</cp:lastPrinted>
  <dcterms:created xsi:type="dcterms:W3CDTF">2023-12-12T17:40:08Z</dcterms:created>
  <dcterms:modified xsi:type="dcterms:W3CDTF">2025-01-31T15:26:33Z</dcterms:modified>
</cp:coreProperties>
</file>